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Default Extension="jpg" ContentType="image/jpeg"/>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75" windowWidth="20115" windowHeight="7485" firstSheet="1" activeTab="6"/>
  </bookViews>
  <sheets>
    <sheet name="TPA" sheetId="3" r:id="rId1"/>
    <sheet name="GPA Bebas" sheetId="1" r:id="rId2"/>
    <sheet name="GPA 35" sheetId="2" r:id="rId3"/>
    <sheet name="GPA 45" sheetId="5" r:id="rId4"/>
    <sheet name="GPA 50" sheetId="4" r:id="rId5"/>
    <sheet name="GPA 55" sheetId="7" r:id="rId6"/>
    <sheet name="GPA 60" sheetId="9" r:id="rId7"/>
    <sheet name="MIX Double" sheetId="6" r:id="rId8"/>
  </sheets>
  <externalReferences>
    <externalReference r:id="rId11"/>
    <externalReference r:id="rId12"/>
    <externalReference r:id="rId13"/>
  </externalReferences>
  <definedNames>
    <definedName name="_Order1" hidden="1">255</definedName>
    <definedName name="aaaa" localSheetId="6" hidden="1">{"'Sheet5'!$A$1:$F$68"}</definedName>
    <definedName name="aaaa" hidden="1">{"'Sheet5'!$A$1:$F$68"}</definedName>
    <definedName name="Combo_MD" localSheetId="6" hidden="1">{"'Sheet5'!$A$1:$F$68"}</definedName>
    <definedName name="Combo_MD" hidden="1">{"'Sheet5'!$A$1:$F$68"}</definedName>
    <definedName name="Combo_QD_32" localSheetId="6" hidden="1">{"'Sheet5'!$A$1:$F$68"}</definedName>
    <definedName name="Combo_QD_32" hidden="1">{"'Sheet5'!$A$1:$F$68"}</definedName>
    <definedName name="Combo_Qual" localSheetId="6" hidden="1">{"'Sheet5'!$A$1:$F$68"}</definedName>
    <definedName name="Combo_Qual" hidden="1">{"'Sheet5'!$A$1:$F$68"}</definedName>
    <definedName name="Combo_Qual_128_8" localSheetId="6" hidden="1">{"'Sheet5'!$A$1:$F$68"}</definedName>
    <definedName name="Combo_Qual_128_8" hidden="1">{"'Sheet5'!$A$1:$F$68"}</definedName>
    <definedName name="Combo_Qual_64_8" localSheetId="6" hidden="1">{"'Sheet5'!$A$1:$F$68"}</definedName>
    <definedName name="Combo_Qual_64_8" hidden="1">{"'Sheet5'!$A$1:$F$68"}</definedName>
    <definedName name="Combo2" localSheetId="6" hidden="1">{"'Sheet5'!$A$1:$F$68"}</definedName>
    <definedName name="Combo2" hidden="1">{"'Sheet5'!$A$1:$F$68"}</definedName>
    <definedName name="Draw1" localSheetId="6" hidden="1">{"'Sheet5'!$A$1:$F$68"}</definedName>
    <definedName name="Draw1" hidden="1">{"'Sheet5'!$A$1:$F$68"}</definedName>
    <definedName name="Draw10" localSheetId="6" hidden="1">{"'Sheet5'!$A$1:$F$68"}</definedName>
    <definedName name="Draw10" hidden="1">{"'Sheet5'!$A$1:$F$68"}</definedName>
    <definedName name="Draw11" localSheetId="6" hidden="1">{"'Sheet5'!$A$1:$F$68"}</definedName>
    <definedName name="Draw11" hidden="1">{"'Sheet5'!$A$1:$F$68"}</definedName>
    <definedName name="Draw12" localSheetId="6" hidden="1">{"'Sheet5'!$A$1:$F$68"}</definedName>
    <definedName name="Draw12" hidden="1">{"'Sheet5'!$A$1:$F$68"}</definedName>
    <definedName name="Draw13" localSheetId="6" hidden="1">{"'Sheet5'!$A$1:$F$68"}</definedName>
    <definedName name="Draw13" hidden="1">{"'Sheet5'!$A$1:$F$68"}</definedName>
    <definedName name="Draw14" localSheetId="6" hidden="1">{"'Sheet5'!$A$1:$F$68"}</definedName>
    <definedName name="Draw14" hidden="1">{"'Sheet5'!$A$1:$F$68"}</definedName>
    <definedName name="Draw15" localSheetId="6" hidden="1">{"'Sheet5'!$A$1:$F$68"}</definedName>
    <definedName name="Draw15" hidden="1">{"'Sheet5'!$A$1:$F$68"}</definedName>
    <definedName name="Draw16" localSheetId="6" hidden="1">{"'Sheet5'!$A$1:$F$68"}</definedName>
    <definedName name="Draw16" hidden="1">{"'Sheet5'!$A$1:$F$68"}</definedName>
    <definedName name="Draw17" localSheetId="6" hidden="1">{"'Sheet5'!$A$1:$F$68"}</definedName>
    <definedName name="Draw17" hidden="1">{"'Sheet5'!$A$1:$F$68"}</definedName>
    <definedName name="Draw18" localSheetId="6" hidden="1">{"'Sheet5'!$A$1:$F$68"}</definedName>
    <definedName name="Draw18" hidden="1">{"'Sheet5'!$A$1:$F$68"}</definedName>
    <definedName name="Draw2" localSheetId="6" hidden="1">{"'Sheet5'!$A$1:$F$68"}</definedName>
    <definedName name="Draw2" hidden="1">{"'Sheet5'!$A$1:$F$68"}</definedName>
    <definedName name="Draw3" localSheetId="6" hidden="1">{"'Sheet5'!$A$1:$F$68"}</definedName>
    <definedName name="Draw3" hidden="1">{"'Sheet5'!$A$1:$F$68"}</definedName>
    <definedName name="Draw4" localSheetId="6" hidden="1">{"'Sheet5'!$A$1:$F$68"}</definedName>
    <definedName name="Draw4" hidden="1">{"'Sheet5'!$A$1:$F$68"}</definedName>
    <definedName name="Draw5" localSheetId="6" hidden="1">{"'Sheet5'!$A$1:$F$68"}</definedName>
    <definedName name="Draw5" hidden="1">{"'Sheet5'!$A$1:$F$68"}</definedName>
    <definedName name="Draw6" localSheetId="6" hidden="1">{"'Sheet5'!$A$1:$F$68"}</definedName>
    <definedName name="Draw6" hidden="1">{"'Sheet5'!$A$1:$F$68"}</definedName>
    <definedName name="Draw7" localSheetId="6" hidden="1">{"'Sheet5'!$A$1:$F$68"}</definedName>
    <definedName name="Draw7" hidden="1">{"'Sheet5'!$A$1:$F$68"}</definedName>
    <definedName name="Draw8" localSheetId="6" hidden="1">{"'Sheet5'!$A$1:$F$68"}</definedName>
    <definedName name="Draw8" hidden="1">{"'Sheet5'!$A$1:$F$68"}</definedName>
    <definedName name="Draw9" localSheetId="6" hidden="1">{"'Sheet5'!$A$1:$F$68"}</definedName>
    <definedName name="Draw9" hidden="1">{"'Sheet5'!$A$1:$F$68"}</definedName>
    <definedName name="HTML_CodePage" hidden="1">1252</definedName>
    <definedName name="HTML_Control" localSheetId="6"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op" localSheetId="6" hidden="1">{"'Sheet5'!$A$1:$F$68"}</definedName>
    <definedName name="op" hidden="1">{"'Sheet5'!$A$1:$F$68"}</definedName>
    <definedName name="_xlnm.Print_Area" localSheetId="2">'GPA 35'!$A$1:$Q$79</definedName>
    <definedName name="_xlnm.Print_Area" localSheetId="3">'GPA 45'!$A$1:$Q$79</definedName>
    <definedName name="_xlnm.Print_Area" localSheetId="4">'GPA 50'!$A$1:$Q$79</definedName>
    <definedName name="_xlnm.Print_Area" localSheetId="5">'GPA 55'!$A$1:$Q$79</definedName>
    <definedName name="_xlnm.Print_Area" localSheetId="1">'GPA Bebas'!$A$1:$Q$79</definedName>
    <definedName name="_xlnm.Print_Area" localSheetId="7">'MIX Double'!$A$1:$Q$79</definedName>
    <definedName name="_xlnm.Print_Area" localSheetId="0">'TPA'!$A$1:$Q$86</definedName>
    <definedName name="Suresh" localSheetId="6" hidden="1">{"'Sheet5'!$A$1:$F$68"}</definedName>
    <definedName name="Suresh" hidden="1">{"'Sheet5'!$A$1:$F$68"}</definedName>
    <definedName name="y" localSheetId="6" hidden="1">{"'Sheet5'!$A$1:$F$68"}</definedName>
    <definedName name="y" hidden="1">{"'Sheet5'!$A$1:$F$68"}</definedName>
  </definedNames>
  <calcPr calcId="144525"/>
</workbook>
</file>

<file path=xl/comments1.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7.xml><?xml version="1.0" encoding="utf-8"?>
<comments xmlns="http://schemas.openxmlformats.org/spreadsheetml/2006/main">
  <authors>
    <author>User</author>
  </authors>
  <commentList>
    <comment ref="W6" authorId="0">
      <text>
        <r>
          <rPr>
            <b/>
            <sz val="8"/>
            <rFont val="Tahoma"/>
            <family val="2"/>
          </rPr>
          <t>User:</t>
        </r>
        <r>
          <rPr>
            <sz val="8"/>
            <rFont val="Tahoma"/>
            <family val="2"/>
          </rPr>
          <t xml:space="preserve">
</t>
        </r>
      </text>
    </comment>
    <comment ref="W23" authorId="0">
      <text>
        <r>
          <rPr>
            <b/>
            <sz val="8"/>
            <rFont val="Tahoma"/>
            <family val="2"/>
          </rPr>
          <t>User:</t>
        </r>
        <r>
          <rPr>
            <sz val="8"/>
            <rFont val="Tahoma"/>
            <family val="2"/>
          </rPr>
          <t xml:space="preserve">
</t>
        </r>
      </text>
    </comment>
  </commentList>
</comments>
</file>

<file path=xl/comments8.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<sst xmlns="http://schemas.openxmlformats.org/spreadsheetml/2006/main" count="510" uniqueCount="131">
  <si>
    <t>TURNAMEN TENIS IA ITB</t>
  </si>
  <si>
    <t>CU</t>
  </si>
  <si>
    <t>GANESHA CUP 2019</t>
  </si>
  <si>
    <t>GANDA BEBAS</t>
  </si>
  <si>
    <t>Tanggal</t>
  </si>
  <si>
    <t>Kota, Provinsi</t>
  </si>
  <si>
    <t>Referee</t>
  </si>
  <si>
    <t>13 - 14 Juli 2019</t>
  </si>
  <si>
    <t>Eka Rahmat</t>
  </si>
  <si>
    <t>St.</t>
  </si>
  <si>
    <t>Seed</t>
  </si>
  <si>
    <t>Family Name</t>
  </si>
  <si>
    <t>First name</t>
  </si>
  <si>
    <t>Nationality</t>
  </si>
  <si>
    <t>2nd Round</t>
  </si>
  <si>
    <t>Semifinals</t>
  </si>
  <si>
    <t>Final</t>
  </si>
  <si>
    <t>Winners</t>
  </si>
  <si>
    <t>A</t>
  </si>
  <si>
    <t>Acc. Ranking</t>
  </si>
  <si>
    <t>#</t>
  </si>
  <si>
    <t>Seeded teams</t>
  </si>
  <si>
    <t>Alternates</t>
  </si>
  <si>
    <t>Replacing</t>
  </si>
  <si>
    <t>Draw date/time:</t>
  </si>
  <si>
    <t>Rkg Date</t>
  </si>
  <si>
    <t>1</t>
  </si>
  <si>
    <t>Last Accepted team</t>
  </si>
  <si>
    <t>Top DA</t>
  </si>
  <si>
    <t>Last DA</t>
  </si>
  <si>
    <t>2</t>
  </si>
  <si>
    <t>Player representatives</t>
  </si>
  <si>
    <t>Seed ranking</t>
  </si>
  <si>
    <t>3</t>
  </si>
  <si>
    <t>Top seed</t>
  </si>
  <si>
    <t>4</t>
  </si>
  <si>
    <t>Last seed</t>
  </si>
  <si>
    <t>GANDA 35 TAHUN</t>
  </si>
  <si>
    <t>13-14 Juli 2019</t>
  </si>
  <si>
    <t>Nama Depan</t>
  </si>
  <si>
    <t>Nama Belakang</t>
  </si>
  <si>
    <t>Daerah</t>
  </si>
  <si>
    <t>TURNAMEN TENIS IA ITB 2019</t>
  </si>
  <si>
    <t>TUNGGAL BEBAS</t>
  </si>
  <si>
    <t>Rank</t>
  </si>
  <si>
    <t>Quarterfinals</t>
  </si>
  <si>
    <t>a</t>
  </si>
  <si>
    <t>b</t>
  </si>
  <si>
    <t>B</t>
  </si>
  <si>
    <t>Juara</t>
  </si>
  <si>
    <t xml:space="preserve">  </t>
  </si>
  <si>
    <t>Pemain Unggulan</t>
  </si>
  <si>
    <t>Lucky Losers</t>
  </si>
  <si>
    <t>Pemain Saksi</t>
  </si>
  <si>
    <t>5</t>
  </si>
  <si>
    <t>6</t>
  </si>
  <si>
    <t>Tanda Tangan Referee</t>
  </si>
  <si>
    <t>7</t>
  </si>
  <si>
    <t>8</t>
  </si>
  <si>
    <t>GANDA 50 TAHUN</t>
  </si>
  <si>
    <t>GANDA 45 TAHUN</t>
  </si>
  <si>
    <t>GANDA CAMPURAN</t>
  </si>
  <si>
    <t>GANDA 55 TAHUN</t>
  </si>
  <si>
    <t>BYE</t>
  </si>
  <si>
    <t>TURNAMENT TENIS ALUMNI ITB</t>
  </si>
  <si>
    <t>Jakarta, 13  -  14 JULI  2019</t>
  </si>
  <si>
    <t>GANDA 60 TAHUN</t>
  </si>
  <si>
    <t>POOL A</t>
  </si>
  <si>
    <t>NO</t>
  </si>
  <si>
    <t>NAMA PEMAIN</t>
  </si>
  <si>
    <t>MNG</t>
  </si>
  <si>
    <t>KLH</t>
  </si>
  <si>
    <t>SET</t>
  </si>
  <si>
    <t>Game</t>
  </si>
  <si>
    <t>Peringkat</t>
  </si>
  <si>
    <t>%</t>
  </si>
  <si>
    <t>Mng</t>
  </si>
  <si>
    <t>Klh</t>
  </si>
  <si>
    <t>Suhardi</t>
  </si>
  <si>
    <t>Yarmanto</t>
  </si>
  <si>
    <t>JOKO RAMADHAN</t>
  </si>
  <si>
    <t>Djoko Ramadhan</t>
  </si>
  <si>
    <t>Arthur Rorek</t>
  </si>
  <si>
    <t>ARTHUR ROREK</t>
  </si>
  <si>
    <t>Dolok Napitupulu</t>
  </si>
  <si>
    <t>Indriatno Sutjiadi</t>
  </si>
  <si>
    <t xml:space="preserve"> </t>
  </si>
  <si>
    <t>Ari Surhendro</t>
  </si>
  <si>
    <t>Joko Darmanto</t>
  </si>
  <si>
    <t>TEDDY LILIK</t>
  </si>
  <si>
    <t>Wahyoe Prawoto</t>
  </si>
  <si>
    <t>Ferry Antameng</t>
  </si>
  <si>
    <t>DARMAWAN WIDJONO</t>
  </si>
  <si>
    <t>Gendut Kunaheni</t>
  </si>
  <si>
    <t>Sujono Yudhi</t>
  </si>
  <si>
    <t>Teddy Lilik</t>
  </si>
  <si>
    <t>Darmawan Widjojono</t>
  </si>
  <si>
    <t>WAHYOE PRAWOTO</t>
  </si>
  <si>
    <t>Pedhet Wijaya</t>
  </si>
  <si>
    <t>Hengky P.</t>
  </si>
  <si>
    <t>FERRY ANTAMENG</t>
  </si>
  <si>
    <t>PEDHET WIJAYA</t>
  </si>
  <si>
    <t>HENGKY P</t>
  </si>
  <si>
    <t>POOL B</t>
  </si>
  <si>
    <t>NAMA INSTANSI</t>
  </si>
  <si>
    <t>DOLOK NAPITUPULU</t>
  </si>
  <si>
    <t>INDRIATNO SUTJIADI</t>
  </si>
  <si>
    <t>ZULKARNAIN TJEMAT</t>
  </si>
  <si>
    <t>SUJASWIN</t>
  </si>
  <si>
    <t>GENDUT KUNAHENI</t>
  </si>
  <si>
    <t>SUJONO YUDHI</t>
  </si>
  <si>
    <t>SUHARDI</t>
  </si>
  <si>
    <t>YARMANTO</t>
  </si>
  <si>
    <t>WO</t>
  </si>
  <si>
    <t>KOMANG ANOM</t>
  </si>
  <si>
    <t>Darmestan</t>
  </si>
  <si>
    <t>87(4)</t>
  </si>
  <si>
    <t>87(7)</t>
  </si>
  <si>
    <t>87(5)</t>
  </si>
  <si>
    <t>FINAL GANDA 60</t>
  </si>
  <si>
    <t>JUARA</t>
  </si>
  <si>
    <t>65(6)</t>
  </si>
  <si>
    <t>87(6)</t>
  </si>
  <si>
    <t>10/07/'19, 18.20</t>
  </si>
  <si>
    <t>10/07/'19, 18.30</t>
  </si>
  <si>
    <t>10/07/'19, 18.40</t>
  </si>
  <si>
    <t>10/07/'19, 18.55</t>
  </si>
  <si>
    <t>10/07/'19, 19.05</t>
  </si>
  <si>
    <t>10/07/'19, 19.20</t>
  </si>
  <si>
    <t>10/07/'19, 18.45</t>
  </si>
  <si>
    <t>Sutjiadi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</si>
</sst>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quot;$&quot;* #,##0.00_-;\-&quot;$&quot;* #,##0.00_-;_-&quot;$&quot;* &quot;-&quot;??_-;_-@_-"/>
    <numFmt numFmtId="165" formatCode="_-* #,##0_-;\-* #,##0_-;_-* &quot;-&quot;_-;_-@_-"/>
    <numFmt numFmtId="166" formatCode="_(&quot;$&quot;* #,##0_);_(&quot;$&quot;* \(#,##0\);_(&quot;$&quot;* &quot;-&quot;_);_(@_)"/>
  </numFmts>
  <fonts count="61">
    <font>
      <sz val="10"/>
      <name val="Arial"/>
      <family val="2"/>
    </font>
    <font>
      <i/>
      <sz val="8"/>
      <color rgb="FFFF000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14"/>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i/>
      <sz val="8.5"/>
      <color indexed="9"/>
      <name val="Arial"/>
      <family val="2"/>
    </font>
    <font>
      <b/>
      <sz val="8.5"/>
      <color indexed="9"/>
      <name val="Arial"/>
      <family val="2"/>
    </font>
    <font>
      <sz val="8.5"/>
      <color indexed="8"/>
      <name val="Arial"/>
      <family val="2"/>
    </font>
    <font>
      <i/>
      <sz val="6"/>
      <color indexed="9"/>
      <name val="Arial"/>
      <family val="2"/>
    </font>
    <font>
      <sz val="8.5"/>
      <color indexed="14"/>
      <name val="Arial"/>
      <family val="2"/>
    </font>
    <font>
      <sz val="14"/>
      <name val="Arial"/>
      <family val="2"/>
    </font>
    <font>
      <sz val="14"/>
      <color indexed="9"/>
      <name val="Arial"/>
      <family val="2"/>
    </font>
    <font>
      <sz val="7"/>
      <color indexed="8"/>
      <name val="Arial"/>
      <family val="2"/>
    </font>
    <font>
      <sz val="7"/>
      <color indexed="23"/>
      <name val="Arial"/>
      <family val="2"/>
    </font>
    <font>
      <b/>
      <sz val="8"/>
      <color indexed="8"/>
      <name val="Tahoma"/>
      <family val="2"/>
    </font>
    <font>
      <b/>
      <sz val="8.5"/>
      <color indexed="8"/>
      <name val="Arial"/>
      <family val="2"/>
    </font>
    <font>
      <b/>
      <sz val="10"/>
      <color indexed="8"/>
      <name val="Arial"/>
      <family val="2"/>
    </font>
    <font>
      <b/>
      <i/>
      <sz val="12"/>
      <name val="Arial"/>
      <family val="2"/>
    </font>
    <font>
      <b/>
      <sz val="12"/>
      <name val="Arial"/>
      <family val="2"/>
    </font>
    <font>
      <sz val="10"/>
      <color indexed="8"/>
      <name val="Arial"/>
      <family val="2"/>
    </font>
    <font>
      <i/>
      <sz val="8.5"/>
      <name val="Arial"/>
      <family val="2"/>
    </font>
    <font>
      <sz val="11"/>
      <name val="Arial"/>
      <family val="2"/>
    </font>
    <font>
      <b/>
      <sz val="16"/>
      <name val="Arial"/>
      <family val="2"/>
    </font>
    <font>
      <sz val="12"/>
      <name val="Arial"/>
      <family val="2"/>
    </font>
    <font>
      <sz val="10"/>
      <color theme="1"/>
      <name val="Arial"/>
      <family val="2"/>
    </font>
    <font>
      <b/>
      <sz val="8"/>
      <name val="Tahoma"/>
      <family val="2"/>
    </font>
    <font>
      <sz val="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1"/>
      <color theme="1"/>
      <name val="Calibri"/>
      <family val="2"/>
      <scheme val="minor"/>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color rgb="FFFF0000"/>
      <name val="Arial"/>
      <family val="2"/>
    </font>
    <font>
      <sz val="14"/>
      <color rgb="FF000000"/>
      <name val="Arial"/>
      <family val="2"/>
    </font>
  </fonts>
  <fills count="2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theme="0"/>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rgb="FFFFF2CC"/>
        <bgColor indexed="64"/>
      </patternFill>
    </fill>
    <fill>
      <patternFill patternType="solid">
        <fgColor rgb="FFD9EAD3"/>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indexed="19"/>
        <bgColor indexed="64"/>
      </patternFill>
    </fill>
  </fills>
  <borders count="65">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right/>
      <top/>
      <bottom style="double">
        <color indexed="16"/>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bottom style="thin"/>
    </border>
    <border>
      <left style="medium"/>
      <right style="medium"/>
      <top/>
      <bottom/>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
      <left/>
      <right style="thin"/>
      <top style="thin"/>
      <bottom/>
    </border>
    <border>
      <left style="thin"/>
      <right style="thin"/>
      <top style="thin"/>
      <bottom style="medium"/>
    </border>
    <border>
      <left style="thin"/>
      <right style="medium"/>
      <top style="medium"/>
      <bottom/>
    </border>
    <border>
      <left style="medium"/>
      <right style="thin"/>
      <top style="medium"/>
      <bottom style="thin"/>
    </border>
    <border>
      <left style="thin"/>
      <right style="thin"/>
      <top/>
      <bottom style="thin"/>
    </border>
    <border>
      <left style="thin"/>
      <right style="thin"/>
      <top style="medium"/>
      <bottom style="thin"/>
    </border>
    <border>
      <left style="thin"/>
      <right style="medium"/>
      <top style="medium"/>
      <bottom style="thin"/>
    </border>
    <border>
      <left style="thick">
        <color rgb="FF000000"/>
      </left>
      <right style="medium">
        <color rgb="FF000000"/>
      </right>
      <top style="medium">
        <color rgb="FF000000"/>
      </top>
      <bottom style="medium">
        <color rgb="FF000000"/>
      </bottom>
    </border>
    <border>
      <left style="thin"/>
      <right style="medium"/>
      <top/>
      <bottom/>
    </border>
    <border>
      <left style="medium"/>
      <right style="thin"/>
      <top style="thin"/>
      <bottom style="thin"/>
    </border>
    <border>
      <left style="thin"/>
      <right style="thin"/>
      <top style="thin"/>
      <bottom style="thin"/>
    </border>
    <border>
      <left style="thin"/>
      <right style="medium"/>
      <top style="thin"/>
      <bottom style="thin"/>
    </border>
    <border>
      <left style="thick">
        <color rgb="FF000000"/>
      </left>
      <right style="medium">
        <color rgb="FF000000"/>
      </right>
      <top style="medium">
        <color rgb="FFCCCCCC"/>
      </top>
      <bottom style="medium">
        <color rgb="FF000000"/>
      </bottom>
    </border>
    <border>
      <left style="thin"/>
      <right style="medium"/>
      <top/>
      <bottom style="medium"/>
    </border>
    <border>
      <left style="medium"/>
      <right style="thin"/>
      <top style="thin"/>
      <bottom style="medium"/>
    </border>
    <border>
      <left style="thin"/>
      <right/>
      <top style="thin"/>
      <bottom style="medium"/>
    </border>
    <border>
      <left style="thin"/>
      <right style="medium"/>
      <top style="thin"/>
      <bottom style="medium"/>
    </border>
    <border>
      <left/>
      <right style="thin"/>
      <top style="thin"/>
      <bottom style="medium"/>
    </border>
    <border>
      <left style="thick">
        <color rgb="FF000000"/>
      </left>
      <right style="medium">
        <color rgb="FF000000"/>
      </right>
      <top style="medium">
        <color rgb="FFCCCCCC"/>
      </top>
      <bottom/>
    </border>
    <border>
      <left style="thin"/>
      <right style="thin"/>
      <top style="medium"/>
      <bottom/>
    </border>
    <border>
      <left style="medium"/>
      <right style="thin"/>
      <top/>
      <bottom style="thin"/>
    </border>
    <border>
      <left style="thin"/>
      <right style="medium"/>
      <top/>
      <bottom style="thin"/>
    </border>
    <border>
      <left style="thin"/>
      <right style="thin"/>
      <top/>
      <bottom/>
    </border>
    <border>
      <left style="thin"/>
      <right style="thin"/>
      <top/>
      <bottom style="medium"/>
    </border>
    <border>
      <left style="medium"/>
      <right/>
      <top style="thin"/>
      <bottom style="medium"/>
    </border>
    <border>
      <left/>
      <right/>
      <top style="thin"/>
      <bottom style="medium"/>
    </border>
    <border>
      <left/>
      <right style="medium"/>
      <top style="thin"/>
      <bottom style="medium"/>
    </border>
    <border>
      <left style="thin"/>
      <right/>
      <top style="medium"/>
      <bottom style="thin"/>
    </border>
    <border>
      <left style="thin"/>
      <right style="thin"/>
      <top style="thin"/>
      <bottom/>
    </border>
    <border>
      <left style="thin"/>
      <right/>
      <top/>
      <bottom style="medium"/>
    </border>
    <border>
      <left/>
      <right style="thin"/>
      <top/>
      <bottom style="medium"/>
    </border>
    <border diagonalUp="1" diagonalDown="1">
      <left style="medium"/>
      <right/>
      <top style="medium"/>
      <bottom/>
      <diagonal style="medium"/>
    </border>
    <border diagonalUp="1" diagonalDown="1">
      <left/>
      <right/>
      <top style="medium"/>
      <bottom/>
      <diagonal style="medium"/>
    </border>
    <border diagonalUp="1" diagonalDown="1">
      <left/>
      <right style="medium"/>
      <top style="medium"/>
      <bottom/>
      <diagonal style="medium"/>
    </border>
    <border diagonalUp="1" diagonalDown="1">
      <left style="medium"/>
      <right/>
      <top/>
      <bottom/>
      <diagonal style="medium"/>
    </border>
    <border diagonalUp="1" diagonalDown="1">
      <left/>
      <right/>
      <top/>
      <bottom/>
      <diagonal style="medium"/>
    </border>
    <border diagonalUp="1" diagonalDown="1">
      <left/>
      <right style="medium"/>
      <top/>
      <bottom/>
      <diagonal style="medium"/>
    </border>
    <border diagonalUp="1" diagonalDown="1">
      <left style="medium"/>
      <right/>
      <top/>
      <bottom style="medium"/>
      <diagonal style="medium"/>
    </border>
    <border diagonalUp="1" diagonalDown="1">
      <left/>
      <right/>
      <top/>
      <bottom style="medium"/>
      <diagonal style="medium"/>
    </border>
    <border diagonalUp="1" diagonalDown="1">
      <left/>
      <right style="medium"/>
      <top/>
      <bottom style="medium"/>
      <diagonal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7"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0" fillId="4" borderId="1" applyNumberFormat="0" applyFont="0" applyAlignment="0" applyProtection="0"/>
    <xf numFmtId="0" fontId="46" fillId="10" borderId="1" applyNumberFormat="0" applyAlignment="0" applyProtection="0"/>
    <xf numFmtId="0" fontId="47" fillId="6" borderId="0" applyNumberFormat="0" applyBorder="0" applyAlignment="0" applyProtection="0"/>
    <xf numFmtId="165" fontId="0" fillId="0" borderId="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8"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9" fillId="0" borderId="0" applyNumberFormat="0" applyFill="0" applyBorder="0" applyAlignment="0" applyProtection="0"/>
    <xf numFmtId="0" fontId="50" fillId="3" borderId="1" applyNumberFormat="0" applyAlignment="0" applyProtection="0"/>
    <xf numFmtId="0" fontId="51" fillId="9" borderId="2" applyNumberFormat="0" applyAlignment="0" applyProtection="0"/>
    <xf numFmtId="0" fontId="52" fillId="0" borderId="3"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0" fillId="0" borderId="0">
      <alignment/>
      <protection/>
    </xf>
    <xf numFmtId="0" fontId="53" fillId="0" borderId="0">
      <alignment/>
      <protection/>
    </xf>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35" fillId="0" borderId="7" applyNumberFormat="0" applyFill="0" applyAlignment="0" applyProtection="0"/>
    <xf numFmtId="0" fontId="35" fillId="10" borderId="8" applyNumberFormat="0" applyAlignment="0" applyProtection="0"/>
    <xf numFmtId="0" fontId="58" fillId="0" borderId="0" applyNumberFormat="0" applyFill="0" applyBorder="0" applyAlignment="0" applyProtection="0"/>
    <xf numFmtId="164" fontId="0" fillId="0" borderId="0" applyFont="0" applyFill="0" applyBorder="0" applyAlignment="0" applyProtection="0"/>
    <xf numFmtId="0" fontId="0" fillId="0" borderId="0">
      <alignment/>
      <protection/>
    </xf>
  </cellStyleXfs>
  <cellXfs count="312">
    <xf numFmtId="0" fontId="0" fillId="0" borderId="0" xfId="0"/>
    <xf numFmtId="49" fontId="2" fillId="0" borderId="0" xfId="0" applyNumberFormat="1" applyFont="1" applyAlignment="1">
      <alignment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horizontal="left"/>
    </xf>
    <xf numFmtId="0" fontId="6" fillId="0" borderId="0" xfId="0" applyFont="1" applyAlignment="1">
      <alignment horizontal="left"/>
    </xf>
    <xf numFmtId="49" fontId="7" fillId="0" borderId="0" xfId="0" applyNumberFormat="1" applyFont="1" applyAlignment="1">
      <alignment horizontal="left"/>
    </xf>
    <xf numFmtId="49" fontId="7" fillId="0" borderId="0" xfId="0" applyNumberFormat="1" applyFont="1"/>
    <xf numFmtId="0" fontId="8" fillId="0" borderId="0" xfId="0" applyFont="1"/>
    <xf numFmtId="0" fontId="0" fillId="0" borderId="0" xfId="0" applyFont="1"/>
    <xf numFmtId="0" fontId="9" fillId="0" borderId="0" xfId="0" applyFont="1"/>
    <xf numFmtId="0" fontId="10" fillId="17" borderId="0" xfId="0" applyFont="1" applyFill="1" applyAlignment="1">
      <alignment vertical="center"/>
    </xf>
    <xf numFmtId="0" fontId="11" fillId="17" borderId="0" xfId="0" applyFont="1" applyFill="1" applyAlignment="1">
      <alignment vertical="center"/>
    </xf>
    <xf numFmtId="49" fontId="10" fillId="17" borderId="0" xfId="0" applyNumberFormat="1" applyFont="1" applyFill="1" applyAlignment="1">
      <alignment vertical="center"/>
    </xf>
    <xf numFmtId="49" fontId="11" fillId="17" borderId="0" xfId="0" applyNumberFormat="1" applyFont="1" applyFill="1" applyAlignment="1">
      <alignment vertical="center"/>
    </xf>
    <xf numFmtId="49" fontId="10" fillId="17" borderId="0" xfId="0" applyNumberFormat="1" applyFont="1" applyFill="1" applyAlignment="1">
      <alignment horizontal="right" vertical="center"/>
    </xf>
    <xf numFmtId="0" fontId="12" fillId="17" borderId="0" xfId="0" applyFont="1" applyFill="1" applyAlignment="1">
      <alignment horizontal="right" vertical="center"/>
    </xf>
    <xf numFmtId="0" fontId="13" fillId="17" borderId="0" xfId="0" applyFont="1" applyFill="1" applyAlignment="1">
      <alignment vertical="center"/>
    </xf>
    <xf numFmtId="14" fontId="14" fillId="0" borderId="9" xfId="0" applyNumberFormat="1" applyFont="1" applyBorder="1" applyAlignment="1" quotePrefix="1">
      <alignment vertical="center"/>
    </xf>
    <xf numFmtId="14" fontId="14" fillId="0" borderId="9" xfId="0" applyNumberFormat="1" applyFont="1" applyBorder="1" applyAlignment="1">
      <alignment vertical="center"/>
    </xf>
    <xf numFmtId="0" fontId="14" fillId="0" borderId="9" xfId="0" applyFont="1" applyBorder="1" applyAlignment="1">
      <alignment vertical="center"/>
    </xf>
    <xf numFmtId="49" fontId="14" fillId="0" borderId="9" xfId="0" applyNumberFormat="1" applyFont="1" applyBorder="1" applyAlignment="1">
      <alignment vertical="center"/>
    </xf>
    <xf numFmtId="0" fontId="0" fillId="0" borderId="9" xfId="0" applyFont="1" applyBorder="1" applyAlignment="1">
      <alignment vertical="center"/>
    </xf>
    <xf numFmtId="0" fontId="15" fillId="0" borderId="9" xfId="0" applyFont="1" applyBorder="1" applyAlignment="1">
      <alignment vertical="center"/>
    </xf>
    <xf numFmtId="49" fontId="14" fillId="0" borderId="9" xfId="16" applyNumberFormat="1" applyFont="1" applyBorder="1" applyAlignment="1" applyProtection="1">
      <alignment vertical="center"/>
      <protection locked="0"/>
    </xf>
    <xf numFmtId="49" fontId="15" fillId="0" borderId="9" xfId="0" applyNumberFormat="1" applyFont="1" applyBorder="1" applyAlignment="1">
      <alignment vertical="center"/>
    </xf>
    <xf numFmtId="0" fontId="16" fillId="0" borderId="9" xfId="0" applyFont="1" applyBorder="1" applyAlignment="1">
      <alignment horizontal="right" vertical="center"/>
    </xf>
    <xf numFmtId="49" fontId="16" fillId="0" borderId="9" xfId="0" applyNumberFormat="1" applyFont="1" applyBorder="1" applyAlignment="1">
      <alignment horizontal="right" vertical="center"/>
    </xf>
    <xf numFmtId="0" fontId="14" fillId="0" borderId="0" xfId="0" applyFont="1" applyAlignment="1">
      <alignment vertical="center"/>
    </xf>
    <xf numFmtId="0" fontId="17" fillId="10" borderId="0" xfId="0" applyFont="1" applyFill="1" applyAlignment="1">
      <alignment horizontal="right" vertical="center"/>
    </xf>
    <xf numFmtId="0" fontId="17" fillId="10" borderId="0" xfId="0" applyFont="1" applyFill="1" applyAlignment="1">
      <alignment horizontal="center" vertical="center"/>
    </xf>
    <xf numFmtId="0" fontId="17" fillId="10" borderId="0" xfId="0" applyFont="1" applyFill="1" applyAlignment="1">
      <alignment horizontal="left" vertical="center"/>
    </xf>
    <xf numFmtId="0" fontId="18" fillId="10" borderId="0" xfId="0" applyFont="1" applyFill="1" applyAlignment="1">
      <alignment horizontal="center" vertical="center"/>
    </xf>
    <xf numFmtId="0" fontId="18" fillId="10" borderId="0" xfId="0" applyFont="1" applyFill="1" applyAlignment="1">
      <alignment vertical="center"/>
    </xf>
    <xf numFmtId="0" fontId="13" fillId="0" borderId="0" xfId="0" applyFont="1" applyAlignment="1">
      <alignment vertical="center"/>
    </xf>
    <xf numFmtId="0" fontId="13" fillId="10" borderId="0" xfId="0" applyFont="1" applyFill="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10" borderId="0" xfId="0" applyFont="1" applyFill="1" applyAlignment="1">
      <alignment horizontal="center" vertical="center"/>
    </xf>
    <xf numFmtId="0" fontId="21" fillId="0" borderId="10" xfId="0" applyFont="1" applyBorder="1" applyAlignment="1">
      <alignment vertical="center"/>
    </xf>
    <xf numFmtId="0" fontId="22" fillId="18" borderId="10" xfId="0" applyFont="1" applyFill="1" applyBorder="1" applyAlignment="1">
      <alignment horizontal="center" vertical="center"/>
    </xf>
    <xf numFmtId="0" fontId="20" fillId="0" borderId="10" xfId="0" applyFont="1" applyBorder="1" applyAlignment="1">
      <alignment vertical="center"/>
    </xf>
    <xf numFmtId="0" fontId="6" fillId="0" borderId="10" xfId="0" applyFont="1" applyBorder="1" applyAlignment="1">
      <alignment vertical="center"/>
    </xf>
    <xf numFmtId="0" fontId="23" fillId="0" borderId="10" xfId="0" applyFont="1" applyBorder="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3" fillId="19" borderId="0" xfId="0" applyFont="1" applyFill="1" applyAlignment="1">
      <alignment vertical="center"/>
    </xf>
    <xf numFmtId="0" fontId="0" fillId="19"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21" fillId="10" borderId="0" xfId="0" applyFont="1" applyFill="1" applyAlignment="1">
      <alignment horizontal="center" vertical="center"/>
    </xf>
    <xf numFmtId="0" fontId="21" fillId="0" borderId="0" xfId="0" applyFont="1" applyAlignment="1">
      <alignment horizontal="center" vertical="center"/>
    </xf>
    <xf numFmtId="0" fontId="24" fillId="0" borderId="12" xfId="0" applyFont="1" applyBorder="1" applyAlignment="1">
      <alignment horizontal="right" vertical="center"/>
    </xf>
    <xf numFmtId="0" fontId="20" fillId="0" borderId="0" xfId="0" applyFont="1" applyAlignment="1">
      <alignment vertical="center"/>
    </xf>
    <xf numFmtId="0" fontId="0" fillId="0" borderId="13" xfId="0" applyFont="1" applyBorder="1" applyAlignment="1">
      <alignment vertical="center"/>
    </xf>
    <xf numFmtId="0" fontId="25" fillId="0" borderId="14" xfId="0" applyFont="1" applyBorder="1" applyAlignment="1">
      <alignment horizontal="center" vertical="center"/>
    </xf>
    <xf numFmtId="0" fontId="26" fillId="0" borderId="0" xfId="0" applyFont="1" applyAlignment="1">
      <alignment horizontal="left" vertical="center"/>
    </xf>
    <xf numFmtId="0" fontId="23" fillId="0" borderId="0" xfId="0" applyFont="1" applyAlignment="1">
      <alignment horizontal="left" vertical="center"/>
    </xf>
    <xf numFmtId="0" fontId="18" fillId="0" borderId="0" xfId="0" applyFont="1" applyAlignment="1">
      <alignment horizontal="right" vertical="center"/>
    </xf>
    <xf numFmtId="0" fontId="27" fillId="20" borderId="14" xfId="0" applyFont="1" applyFill="1" applyBorder="1" applyAlignment="1">
      <alignment horizontal="right" vertical="center"/>
    </xf>
    <xf numFmtId="0" fontId="26" fillId="0" borderId="10" xfId="0" applyFont="1" applyBorder="1" applyAlignment="1">
      <alignment horizontal="left" vertical="center"/>
    </xf>
    <xf numFmtId="0" fontId="24" fillId="0" borderId="10" xfId="0" applyFont="1" applyBorder="1" applyAlignment="1">
      <alignment horizontal="right" vertical="center"/>
    </xf>
    <xf numFmtId="0" fontId="0" fillId="0" borderId="10" xfId="0" applyFont="1" applyBorder="1" applyAlignment="1">
      <alignment vertical="center"/>
    </xf>
    <xf numFmtId="0" fontId="23" fillId="0" borderId="12" xfId="0" applyFont="1" applyBorder="1" applyAlignment="1">
      <alignment horizontal="center" vertical="center"/>
    </xf>
    <xf numFmtId="0" fontId="23" fillId="0" borderId="14" xfId="0" applyFont="1" applyBorder="1" applyAlignment="1">
      <alignment vertical="center"/>
    </xf>
    <xf numFmtId="0" fontId="21" fillId="0" borderId="0" xfId="0" applyFont="1" applyAlignment="1">
      <alignment horizontal="left" vertical="center"/>
    </xf>
    <xf numFmtId="0" fontId="28" fillId="0" borderId="0" xfId="0" applyFont="1" applyAlignment="1">
      <alignment vertical="center"/>
    </xf>
    <xf numFmtId="0" fontId="24" fillId="0" borderId="0" xfId="0" applyFont="1" applyAlignment="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0" fillId="0" borderId="15" xfId="0" applyFont="1" applyBorder="1" applyAlignment="1">
      <alignment vertical="center"/>
    </xf>
    <xf numFmtId="0" fontId="23" fillId="0" borderId="14" xfId="0" applyFont="1" applyBorder="1" applyAlignment="1">
      <alignment horizontal="left" vertical="center"/>
    </xf>
    <xf numFmtId="0" fontId="24" fillId="0" borderId="14" xfId="0" applyFont="1" applyBorder="1" applyAlignment="1">
      <alignment horizontal="right" vertical="center"/>
    </xf>
    <xf numFmtId="0" fontId="23" fillId="19" borderId="0" xfId="0" applyFont="1" applyFill="1" applyAlignment="1">
      <alignment horizontal="right" vertical="center"/>
    </xf>
    <xf numFmtId="0" fontId="23" fillId="19" borderId="10" xfId="0" applyFont="1" applyFill="1" applyBorder="1" applyAlignment="1">
      <alignment horizontal="right" vertical="center"/>
    </xf>
    <xf numFmtId="0" fontId="24" fillId="19" borderId="0" xfId="0" applyFont="1" applyFill="1" applyAlignment="1">
      <alignment horizontal="right" vertical="center"/>
    </xf>
    <xf numFmtId="0" fontId="6" fillId="0" borderId="0" xfId="0" applyFont="1" applyAlignment="1">
      <alignment vertical="center"/>
    </xf>
    <xf numFmtId="0" fontId="21" fillId="19" borderId="0" xfId="0" applyFont="1" applyFill="1" applyAlignment="1">
      <alignment horizontal="center" vertical="center"/>
    </xf>
    <xf numFmtId="49" fontId="21" fillId="19" borderId="0" xfId="0" applyNumberFormat="1" applyFont="1" applyFill="1" applyAlignment="1">
      <alignment horizontal="center" vertical="center"/>
    </xf>
    <xf numFmtId="1" fontId="21" fillId="19" borderId="0" xfId="0" applyNumberFormat="1" applyFont="1" applyFill="1" applyAlignment="1">
      <alignment horizontal="center" vertical="center"/>
    </xf>
    <xf numFmtId="49" fontId="21" fillId="0" borderId="0" xfId="0" applyNumberFormat="1" applyFont="1" applyAlignment="1">
      <alignment vertical="center"/>
    </xf>
    <xf numFmtId="49" fontId="0" fillId="0" borderId="0" xfId="0" applyNumberFormat="1" applyFont="1" applyAlignment="1">
      <alignment vertical="center"/>
    </xf>
    <xf numFmtId="49" fontId="23" fillId="0" borderId="0" xfId="0" applyNumberFormat="1" applyFont="1" applyAlignment="1">
      <alignment horizontal="center" vertical="center"/>
    </xf>
    <xf numFmtId="49" fontId="21" fillId="19" borderId="0" xfId="0" applyNumberFormat="1" applyFont="1" applyFill="1" applyAlignment="1">
      <alignment vertical="center"/>
    </xf>
    <xf numFmtId="49" fontId="23" fillId="19" borderId="0" xfId="0" applyNumberFormat="1" applyFont="1" applyFill="1" applyAlignment="1">
      <alignment vertical="center"/>
    </xf>
    <xf numFmtId="49" fontId="0" fillId="0" borderId="0" xfId="0" applyNumberFormat="1" applyAlignment="1">
      <alignment vertical="center"/>
    </xf>
    <xf numFmtId="49" fontId="29" fillId="19" borderId="0" xfId="0" applyNumberFormat="1" applyFont="1" applyFill="1" applyAlignment="1">
      <alignment vertical="center"/>
    </xf>
    <xf numFmtId="49" fontId="30" fillId="19" borderId="0" xfId="0" applyNumberFormat="1" applyFont="1" applyFill="1" applyAlignment="1">
      <alignment vertical="center"/>
    </xf>
    <xf numFmtId="0" fontId="0" fillId="19" borderId="0" xfId="0" applyFill="1" applyAlignment="1">
      <alignment vertical="center"/>
    </xf>
    <xf numFmtId="0" fontId="0" fillId="0" borderId="0" xfId="0" applyAlignment="1">
      <alignment vertical="center"/>
    </xf>
    <xf numFmtId="0" fontId="10" fillId="10" borderId="16" xfId="0" applyFont="1" applyFill="1" applyBorder="1" applyAlignment="1">
      <alignment vertical="center"/>
    </xf>
    <xf numFmtId="0" fontId="10" fillId="10" borderId="17" xfId="0" applyFont="1" applyFill="1" applyBorder="1" applyAlignment="1">
      <alignment vertical="center"/>
    </xf>
    <xf numFmtId="0" fontId="10" fillId="10" borderId="18" xfId="0" applyFont="1" applyFill="1" applyBorder="1" applyAlignment="1">
      <alignment vertical="center"/>
    </xf>
    <xf numFmtId="49" fontId="12" fillId="10" borderId="17" xfId="0" applyNumberFormat="1" applyFont="1" applyFill="1" applyBorder="1" applyAlignment="1">
      <alignment horizontal="center" vertical="center"/>
    </xf>
    <xf numFmtId="49" fontId="12" fillId="10" borderId="17" xfId="0" applyNumberFormat="1" applyFont="1" applyFill="1" applyBorder="1" applyAlignment="1">
      <alignment vertical="center"/>
    </xf>
    <xf numFmtId="49" fontId="12" fillId="10" borderId="19" xfId="0" applyNumberFormat="1" applyFont="1" applyFill="1" applyBorder="1" applyAlignment="1">
      <alignment vertical="center"/>
    </xf>
    <xf numFmtId="49" fontId="11" fillId="10" borderId="17" xfId="0" applyNumberFormat="1" applyFont="1" applyFill="1" applyBorder="1" applyAlignment="1">
      <alignment vertical="center"/>
    </xf>
    <xf numFmtId="49" fontId="11" fillId="10" borderId="19" xfId="0" applyNumberFormat="1" applyFont="1" applyFill="1" applyBorder="1" applyAlignment="1">
      <alignment vertical="center"/>
    </xf>
    <xf numFmtId="49" fontId="10" fillId="10" borderId="17" xfId="0" applyNumberFormat="1" applyFont="1" applyFill="1" applyBorder="1" applyAlignment="1">
      <alignment horizontal="left" vertical="center"/>
    </xf>
    <xf numFmtId="49" fontId="10" fillId="0" borderId="17" xfId="0" applyNumberFormat="1" applyFont="1" applyBorder="1" applyAlignment="1">
      <alignment horizontal="left" vertical="center"/>
    </xf>
    <xf numFmtId="49" fontId="11" fillId="19" borderId="19" xfId="0" applyNumberFormat="1" applyFont="1" applyFill="1" applyBorder="1" applyAlignment="1">
      <alignment vertical="center"/>
    </xf>
    <xf numFmtId="0" fontId="17" fillId="0" borderId="0" xfId="0" applyFont="1" applyAlignment="1">
      <alignment vertical="center"/>
    </xf>
    <xf numFmtId="49" fontId="17" fillId="0" borderId="20" xfId="0" applyNumberFormat="1" applyFont="1" applyBorder="1" applyAlignment="1">
      <alignment vertical="center"/>
    </xf>
    <xf numFmtId="49" fontId="17" fillId="0" borderId="0" xfId="0" applyNumberFormat="1" applyFont="1" applyAlignment="1">
      <alignment vertical="center"/>
    </xf>
    <xf numFmtId="49" fontId="17" fillId="0" borderId="14" xfId="0" applyNumberFormat="1" applyFont="1" applyBorder="1" applyAlignment="1">
      <alignment horizontal="right" vertical="center"/>
    </xf>
    <xf numFmtId="49" fontId="17" fillId="0" borderId="0" xfId="0" applyNumberFormat="1" applyFont="1" applyAlignment="1">
      <alignment horizontal="center" vertical="center"/>
    </xf>
    <xf numFmtId="0" fontId="17" fillId="19" borderId="0" xfId="0" applyFont="1" applyFill="1" applyAlignment="1">
      <alignment vertical="center"/>
    </xf>
    <xf numFmtId="49" fontId="17" fillId="19" borderId="0" xfId="0" applyNumberFormat="1" applyFont="1" applyFill="1" applyAlignment="1">
      <alignment vertical="center"/>
    </xf>
    <xf numFmtId="49" fontId="31" fillId="19" borderId="14" xfId="0" applyNumberFormat="1" applyFont="1" applyFill="1" applyBorder="1" applyAlignment="1">
      <alignment vertical="center"/>
    </xf>
    <xf numFmtId="49" fontId="31" fillId="0" borderId="0" xfId="0" applyNumberFormat="1" applyFont="1" applyAlignment="1">
      <alignment vertical="center"/>
    </xf>
    <xf numFmtId="49" fontId="18" fillId="0" borderId="0" xfId="0" applyNumberFormat="1" applyFont="1" applyAlignment="1">
      <alignment vertical="center"/>
    </xf>
    <xf numFmtId="49" fontId="18" fillId="0" borderId="14" xfId="0" applyNumberFormat="1" applyFont="1" applyBorder="1" applyAlignment="1">
      <alignment vertical="center"/>
    </xf>
    <xf numFmtId="49" fontId="10" fillId="10" borderId="21" xfId="0" applyNumberFormat="1" applyFont="1" applyFill="1" applyBorder="1" applyAlignment="1">
      <alignment vertical="center"/>
    </xf>
    <xf numFmtId="49" fontId="10" fillId="10" borderId="22" xfId="0" applyNumberFormat="1" applyFont="1" applyFill="1" applyBorder="1" applyAlignment="1">
      <alignment vertical="center"/>
    </xf>
    <xf numFmtId="49" fontId="18" fillId="10" borderId="14" xfId="0" applyNumberFormat="1" applyFont="1" applyFill="1" applyBorder="1" applyAlignment="1">
      <alignment vertical="center"/>
    </xf>
    <xf numFmtId="49" fontId="17" fillId="0" borderId="10" xfId="0" applyNumberFormat="1" applyFont="1" applyBorder="1" applyAlignment="1">
      <alignment vertical="center"/>
    </xf>
    <xf numFmtId="49" fontId="18" fillId="0" borderId="10" xfId="0" applyNumberFormat="1" applyFont="1" applyBorder="1" applyAlignment="1">
      <alignment vertical="center"/>
    </xf>
    <xf numFmtId="49" fontId="18" fillId="0" borderId="12" xfId="0" applyNumberFormat="1" applyFont="1" applyBorder="1" applyAlignment="1">
      <alignment vertical="center"/>
    </xf>
    <xf numFmtId="49" fontId="17" fillId="0" borderId="23" xfId="0" applyNumberFormat="1" applyFont="1" applyBorder="1" applyAlignment="1">
      <alignment vertical="center"/>
    </xf>
    <xf numFmtId="49" fontId="17" fillId="0" borderId="12" xfId="0" applyNumberFormat="1" applyFont="1" applyBorder="1" applyAlignment="1">
      <alignment horizontal="right" vertical="center"/>
    </xf>
    <xf numFmtId="0" fontId="17" fillId="10" borderId="20" xfId="0" applyFont="1" applyFill="1" applyBorder="1" applyAlignment="1">
      <alignment vertical="center"/>
    </xf>
    <xf numFmtId="49" fontId="17" fillId="10" borderId="0" xfId="0" applyNumberFormat="1" applyFont="1" applyFill="1" applyAlignment="1">
      <alignment horizontal="right" vertical="center"/>
    </xf>
    <xf numFmtId="49" fontId="17" fillId="10" borderId="14" xfId="0" applyNumberFormat="1" applyFont="1" applyFill="1" applyBorder="1" applyAlignment="1">
      <alignment horizontal="right" vertical="center"/>
    </xf>
    <xf numFmtId="0" fontId="10" fillId="10" borderId="23" xfId="0" applyFont="1" applyFill="1" applyBorder="1" applyAlignment="1">
      <alignment vertical="center"/>
    </xf>
    <xf numFmtId="0" fontId="10" fillId="10" borderId="10" xfId="0" applyFont="1" applyFill="1" applyBorder="1" applyAlignment="1">
      <alignment vertical="center"/>
    </xf>
    <xf numFmtId="0" fontId="10" fillId="10" borderId="24" xfId="0" applyFont="1" applyFill="1" applyBorder="1" applyAlignment="1">
      <alignment vertical="center"/>
    </xf>
    <xf numFmtId="0" fontId="17" fillId="0" borderId="14" xfId="0" applyFont="1" applyBorder="1" applyAlignment="1">
      <alignment horizontal="right" vertical="center"/>
    </xf>
    <xf numFmtId="0" fontId="17" fillId="0" borderId="12" xfId="0" applyFont="1" applyBorder="1" applyAlignment="1">
      <alignment horizontal="right" vertical="center"/>
    </xf>
    <xf numFmtId="49" fontId="17" fillId="0" borderId="10" xfId="0" applyNumberFormat="1" applyFont="1" applyBorder="1" applyAlignment="1">
      <alignment horizontal="center" vertical="center"/>
    </xf>
    <xf numFmtId="0" fontId="17" fillId="19" borderId="10" xfId="0" applyFont="1" applyFill="1" applyBorder="1" applyAlignment="1">
      <alignment vertical="center"/>
    </xf>
    <xf numFmtId="49" fontId="17" fillId="19" borderId="10" xfId="0" applyNumberFormat="1" applyFont="1" applyFill="1" applyBorder="1" applyAlignment="1">
      <alignment vertical="center"/>
    </xf>
    <xf numFmtId="49" fontId="31" fillId="19" borderId="12" xfId="0" applyNumberFormat="1" applyFont="1" applyFill="1" applyBorder="1" applyAlignment="1">
      <alignment vertical="center"/>
    </xf>
    <xf numFmtId="49" fontId="31" fillId="0" borderId="10" xfId="0" applyNumberFormat="1" applyFont="1" applyBorder="1" applyAlignment="1">
      <alignment vertical="center"/>
    </xf>
    <xf numFmtId="0" fontId="32" fillId="7" borderId="12" xfId="0" applyFont="1" applyFill="1" applyBorder="1" applyAlignment="1">
      <alignment vertical="center"/>
    </xf>
    <xf numFmtId="0" fontId="18" fillId="0" borderId="0" xfId="0" applyFont="1"/>
    <xf numFmtId="49" fontId="36" fillId="0" borderId="0" xfId="0" applyNumberFormat="1" applyFont="1" applyAlignment="1">
      <alignment horizontal="left"/>
    </xf>
    <xf numFmtId="0" fontId="8" fillId="0" borderId="0" xfId="0" applyFont="1" applyAlignment="1">
      <alignment horizontal="left"/>
    </xf>
    <xf numFmtId="0" fontId="10" fillId="10" borderId="0" xfId="0" applyFont="1" applyFill="1" applyAlignment="1">
      <alignment vertical="center"/>
    </xf>
    <xf numFmtId="0" fontId="11" fillId="10" borderId="0" xfId="0" applyFont="1" applyFill="1" applyAlignment="1">
      <alignment vertical="center"/>
    </xf>
    <xf numFmtId="49" fontId="10" fillId="10" borderId="0" xfId="0" applyNumberFormat="1" applyFont="1" applyFill="1" applyAlignment="1">
      <alignment vertical="center"/>
    </xf>
    <xf numFmtId="49" fontId="11" fillId="10" borderId="0" xfId="0" applyNumberFormat="1" applyFont="1" applyFill="1" applyAlignment="1">
      <alignment vertical="center"/>
    </xf>
    <xf numFmtId="49" fontId="10" fillId="10" borderId="0" xfId="0" applyNumberFormat="1" applyFont="1" applyFill="1" applyAlignment="1">
      <alignment horizontal="right" vertical="center"/>
    </xf>
    <xf numFmtId="0" fontId="12" fillId="10" borderId="0" xfId="0" applyFont="1" applyFill="1" applyAlignment="1">
      <alignment horizontal="right" vertical="center"/>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49" fontId="37" fillId="0" borderId="0" xfId="0" applyNumberFormat="1" applyFont="1"/>
    <xf numFmtId="49" fontId="8" fillId="0" borderId="0" xfId="0" applyNumberFormat="1" applyFont="1"/>
    <xf numFmtId="49" fontId="8" fillId="0" borderId="0" xfId="0" applyNumberFormat="1" applyFont="1" applyAlignment="1">
      <alignment horizontal="left"/>
    </xf>
    <xf numFmtId="49" fontId="9" fillId="0" borderId="0" xfId="0" applyNumberFormat="1" applyFont="1"/>
    <xf numFmtId="49" fontId="0" fillId="0" borderId="0" xfId="0" applyNumberFormat="1" applyFont="1"/>
    <xf numFmtId="49" fontId="12" fillId="10" borderId="0" xfId="0" applyNumberFormat="1" applyFont="1" applyFill="1" applyAlignment="1">
      <alignment horizontal="right" vertical="center"/>
    </xf>
    <xf numFmtId="49" fontId="0" fillId="0" borderId="9" xfId="0" applyNumberFormat="1" applyFont="1" applyBorder="1" applyAlignment="1">
      <alignment vertical="center"/>
    </xf>
    <xf numFmtId="0" fontId="16" fillId="0" borderId="9" xfId="0" applyFont="1" applyBorder="1" applyAlignment="1">
      <alignment horizontal="left" vertical="center"/>
    </xf>
    <xf numFmtId="49" fontId="17" fillId="10" borderId="0" xfId="0" applyNumberFormat="1" applyFont="1" applyFill="1" applyAlignment="1">
      <alignment horizontal="center" vertical="center"/>
    </xf>
    <xf numFmtId="49" fontId="17" fillId="10" borderId="0" xfId="0" applyNumberFormat="1" applyFont="1" applyFill="1" applyAlignment="1">
      <alignment horizontal="left" vertical="center"/>
    </xf>
    <xf numFmtId="49" fontId="18" fillId="10" borderId="0" xfId="0" applyNumberFormat="1" applyFont="1" applyFill="1" applyAlignment="1">
      <alignment horizontal="center" vertical="center"/>
    </xf>
    <xf numFmtId="49" fontId="18" fillId="10" borderId="0" xfId="0" applyNumberFormat="1" applyFont="1" applyFill="1" applyAlignment="1">
      <alignment vertical="center"/>
    </xf>
    <xf numFmtId="49" fontId="13" fillId="10" borderId="0" xfId="0" applyNumberFormat="1" applyFont="1" applyFill="1" applyAlignment="1">
      <alignment horizontal="right" vertical="center"/>
    </xf>
    <xf numFmtId="49" fontId="13" fillId="0" borderId="0" xfId="0" applyNumberFormat="1" applyFont="1" applyAlignment="1">
      <alignment horizontal="center" vertical="center"/>
    </xf>
    <xf numFmtId="49" fontId="13" fillId="0" borderId="0" xfId="0" applyNumberFormat="1" applyFont="1" applyAlignment="1">
      <alignment horizontal="lef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10" borderId="0" xfId="0" applyNumberFormat="1" applyFont="1" applyFill="1" applyAlignment="1">
      <alignment horizontal="center" vertical="center"/>
    </xf>
    <xf numFmtId="0" fontId="26" fillId="0" borderId="10" xfId="0" applyFont="1" applyBorder="1" applyAlignment="1">
      <alignment horizontal="center" vertical="center"/>
    </xf>
    <xf numFmtId="0" fontId="26" fillId="0" borderId="0" xfId="0" applyFont="1" applyAlignment="1">
      <alignment vertical="center"/>
    </xf>
    <xf numFmtId="0" fontId="21" fillId="19" borderId="0" xfId="0" applyFont="1" applyFill="1" applyAlignment="1">
      <alignment vertical="center"/>
    </xf>
    <xf numFmtId="49" fontId="21" fillId="10" borderId="0" xfId="0" applyNumberFormat="1" applyFont="1" applyFill="1" applyAlignment="1">
      <alignment horizontal="center" vertical="center"/>
    </xf>
    <xf numFmtId="0" fontId="38" fillId="0" borderId="0" xfId="0" applyFont="1" applyAlignment="1">
      <alignment vertical="center"/>
    </xf>
    <xf numFmtId="0" fontId="27" fillId="20" borderId="25" xfId="0" applyFont="1" applyFill="1" applyBorder="1" applyAlignment="1">
      <alignment horizontal="right" vertical="center"/>
    </xf>
    <xf numFmtId="0" fontId="26" fillId="0" borderId="10" xfId="0" applyFont="1" applyBorder="1" applyAlignment="1">
      <alignment vertical="center"/>
    </xf>
    <xf numFmtId="0" fontId="26" fillId="0" borderId="12" xfId="0" applyFont="1" applyBorder="1" applyAlignment="1">
      <alignment horizontal="center" vertical="center"/>
    </xf>
    <xf numFmtId="0" fontId="26" fillId="0" borderId="14" xfId="0" applyFont="1" applyBorder="1" applyAlignment="1">
      <alignment horizontal="left" vertical="center"/>
    </xf>
    <xf numFmtId="0" fontId="26" fillId="0" borderId="0" xfId="0" applyFont="1" applyAlignment="1">
      <alignment horizontal="center" vertical="center"/>
    </xf>
    <xf numFmtId="49" fontId="26" fillId="0" borderId="10" xfId="0" applyNumberFormat="1" applyFont="1" applyBorder="1" applyAlignment="1">
      <alignment vertical="center"/>
    </xf>
    <xf numFmtId="49" fontId="26" fillId="0" borderId="0" xfId="0" applyNumberFormat="1" applyFont="1" applyAlignment="1">
      <alignment vertical="center"/>
    </xf>
    <xf numFmtId="0" fontId="26" fillId="0" borderId="14" xfId="0" applyFont="1" applyBorder="1" applyAlignment="1">
      <alignment vertical="center"/>
    </xf>
    <xf numFmtId="49" fontId="26" fillId="0" borderId="14" xfId="0" applyNumberFormat="1" applyFont="1" applyBorder="1" applyAlignment="1">
      <alignment vertical="center"/>
    </xf>
    <xf numFmtId="0" fontId="26" fillId="0" borderId="12" xfId="0" applyFont="1" applyBorder="1" applyAlignment="1">
      <alignment vertical="center"/>
    </xf>
    <xf numFmtId="0" fontId="34" fillId="0" borderId="12" xfId="0" applyFont="1" applyBorder="1" applyAlignment="1">
      <alignment horizontal="center" vertical="center"/>
    </xf>
    <xf numFmtId="0" fontId="34" fillId="0" borderId="0" xfId="0" applyFont="1" applyAlignment="1">
      <alignment vertical="center"/>
    </xf>
    <xf numFmtId="0" fontId="34" fillId="0" borderId="10" xfId="0" applyFont="1" applyBorder="1" applyAlignment="1">
      <alignment horizontal="center" vertical="center"/>
    </xf>
    <xf numFmtId="0" fontId="23" fillId="19" borderId="14" xfId="0" applyFont="1" applyFill="1" applyBorder="1" applyAlignment="1">
      <alignment vertical="center"/>
    </xf>
    <xf numFmtId="49" fontId="26" fillId="0" borderId="12" xfId="0" applyNumberFormat="1" applyFont="1" applyBorder="1" applyAlignment="1">
      <alignment vertical="center"/>
    </xf>
    <xf numFmtId="0" fontId="35" fillId="0" borderId="0" xfId="0" applyFont="1" applyAlignment="1">
      <alignment vertical="center"/>
    </xf>
    <xf numFmtId="0" fontId="23" fillId="19" borderId="10" xfId="0" applyFont="1" applyFill="1" applyBorder="1" applyAlignment="1">
      <alignment vertical="center"/>
    </xf>
    <xf numFmtId="0" fontId="23" fillId="19" borderId="12" xfId="0" applyFont="1" applyFill="1" applyBorder="1" applyAlignment="1">
      <alignment vertical="center"/>
    </xf>
    <xf numFmtId="0" fontId="39" fillId="19" borderId="0" xfId="0" applyFont="1" applyFill="1" applyAlignment="1">
      <alignment horizontal="right" vertical="center"/>
    </xf>
    <xf numFmtId="0" fontId="24" fillId="0" borderId="0" xfId="0" applyFont="1" applyAlignment="1">
      <alignment vertical="center"/>
    </xf>
    <xf numFmtId="0" fontId="26" fillId="0" borderId="12" xfId="0" applyFont="1" applyBorder="1" applyAlignment="1">
      <alignment horizontal="right" vertical="center"/>
    </xf>
    <xf numFmtId="0" fontId="27" fillId="20" borderId="0" xfId="0" applyFont="1" applyFill="1" applyAlignment="1">
      <alignment horizontal="right" vertical="center"/>
    </xf>
    <xf numFmtId="49" fontId="0" fillId="19" borderId="0" xfId="0" applyNumberFormat="1" applyFont="1" applyFill="1" applyAlignment="1">
      <alignment vertical="center"/>
    </xf>
    <xf numFmtId="49" fontId="40" fillId="19"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12" fillId="10" borderId="17" xfId="0" applyNumberFormat="1" applyFont="1" applyFill="1" applyBorder="1" applyAlignment="1">
      <alignment horizontal="centerContinuous" vertical="center"/>
    </xf>
    <xf numFmtId="49" fontId="12" fillId="10" borderId="19" xfId="0" applyNumberFormat="1" applyFont="1" applyFill="1" applyBorder="1" applyAlignment="1">
      <alignment horizontal="centerContinuous" vertical="center"/>
    </xf>
    <xf numFmtId="49" fontId="17" fillId="19" borderId="0" xfId="0" applyNumberFormat="1" applyFont="1" applyFill="1" applyAlignment="1">
      <alignment horizontal="center" vertical="center"/>
    </xf>
    <xf numFmtId="49" fontId="17" fillId="19" borderId="14" xfId="0" applyNumberFormat="1" applyFont="1" applyFill="1" applyBorder="1" applyAlignment="1">
      <alignment vertical="center"/>
    </xf>
    <xf numFmtId="49" fontId="31" fillId="0" borderId="0" xfId="0" applyNumberFormat="1" applyFont="1" applyAlignment="1">
      <alignment horizontal="center" vertical="center"/>
    </xf>
    <xf numFmtId="0" fontId="17" fillId="0" borderId="10" xfId="0" applyFont="1" applyBorder="1" applyAlignment="1">
      <alignment vertical="center"/>
    </xf>
    <xf numFmtId="49" fontId="17" fillId="19" borderId="10" xfId="0" applyNumberFormat="1" applyFont="1" applyFill="1" applyBorder="1" applyAlignment="1">
      <alignment horizontal="center" vertical="center"/>
    </xf>
    <xf numFmtId="49" fontId="17" fillId="19" borderId="12" xfId="0" applyNumberFormat="1" applyFont="1" applyFill="1" applyBorder="1" applyAlignment="1">
      <alignment vertical="center"/>
    </xf>
    <xf numFmtId="49" fontId="31" fillId="0" borderId="10" xfId="0" applyNumberFormat="1" applyFont="1" applyBorder="1" applyAlignment="1">
      <alignment horizontal="center" vertical="center"/>
    </xf>
    <xf numFmtId="0" fontId="27" fillId="20" borderId="12" xfId="0" applyFont="1" applyFill="1" applyBorder="1" applyAlignment="1">
      <alignment horizontal="right" vertical="center"/>
    </xf>
    <xf numFmtId="0" fontId="40" fillId="0" borderId="26" xfId="0" applyFont="1" applyBorder="1" applyAlignment="1">
      <alignment horizontal="center"/>
    </xf>
    <xf numFmtId="0" fontId="42" fillId="0" borderId="27" xfId="0" applyFont="1" applyBorder="1" applyAlignment="1">
      <alignment vertical="center"/>
    </xf>
    <xf numFmtId="0" fontId="40" fillId="0" borderId="28" xfId="0" applyFont="1" applyFill="1" applyBorder="1" applyAlignment="1">
      <alignment horizontal="center"/>
    </xf>
    <xf numFmtId="0" fontId="40" fillId="0" borderId="29" xfId="0" applyFont="1" applyFill="1" applyBorder="1" applyAlignment="1">
      <alignment horizontal="center"/>
    </xf>
    <xf numFmtId="0" fontId="40" fillId="0" borderId="23" xfId="0" applyFont="1" applyFill="1" applyBorder="1" applyAlignment="1">
      <alignment horizontal="center"/>
    </xf>
    <xf numFmtId="0" fontId="40" fillId="0" borderId="30" xfId="0" applyFont="1" applyFill="1" applyBorder="1" applyAlignment="1">
      <alignment horizontal="center"/>
    </xf>
    <xf numFmtId="0" fontId="40" fillId="0" borderId="31" xfId="0" applyFont="1" applyFill="1" applyBorder="1" applyAlignment="1">
      <alignment horizontal="center"/>
    </xf>
    <xf numFmtId="0" fontId="43" fillId="21" borderId="32" xfId="0" applyFont="1" applyFill="1" applyBorder="1" applyAlignment="1">
      <alignment horizontal="center" wrapText="1"/>
    </xf>
    <xf numFmtId="0" fontId="43" fillId="22" borderId="32" xfId="0" applyFont="1" applyFill="1" applyBorder="1" applyAlignment="1">
      <alignment horizontal="center" wrapText="1"/>
    </xf>
    <xf numFmtId="0" fontId="42" fillId="0" borderId="33" xfId="0" applyFont="1" applyBorder="1" applyAlignment="1">
      <alignment vertical="center"/>
    </xf>
    <xf numFmtId="0" fontId="40" fillId="0" borderId="34" xfId="0" applyFont="1" applyFill="1" applyBorder="1" applyAlignment="1">
      <alignment horizontal="center"/>
    </xf>
    <xf numFmtId="0" fontId="40" fillId="0" borderId="35" xfId="0" applyFont="1" applyFill="1" applyBorder="1" applyAlignment="1">
      <alignment horizontal="center"/>
    </xf>
    <xf numFmtId="0" fontId="40" fillId="0" borderId="16" xfId="0" applyFont="1" applyFill="1" applyBorder="1" applyAlignment="1">
      <alignment horizontal="center"/>
    </xf>
    <xf numFmtId="0" fontId="40" fillId="0" borderId="36" xfId="0" applyFont="1" applyFill="1" applyBorder="1" applyAlignment="1">
      <alignment horizontal="center"/>
    </xf>
    <xf numFmtId="0" fontId="40" fillId="0" borderId="19" xfId="0" applyFont="1" applyFill="1" applyBorder="1" applyAlignment="1">
      <alignment horizontal="center"/>
    </xf>
    <xf numFmtId="0" fontId="43" fillId="21" borderId="37" xfId="0" applyFont="1" applyFill="1" applyBorder="1" applyAlignment="1">
      <alignment horizontal="center" wrapText="1"/>
    </xf>
    <xf numFmtId="0" fontId="43" fillId="22" borderId="37" xfId="0" applyFont="1" applyFill="1" applyBorder="1" applyAlignment="1">
      <alignment horizontal="center" wrapText="1"/>
    </xf>
    <xf numFmtId="0" fontId="42" fillId="0" borderId="38" xfId="0" applyFont="1" applyBorder="1" applyAlignment="1">
      <alignment vertical="center"/>
    </xf>
    <xf numFmtId="0" fontId="40" fillId="0" borderId="39" xfId="0" applyFont="1" applyFill="1" applyBorder="1" applyAlignment="1">
      <alignment horizontal="center"/>
    </xf>
    <xf numFmtId="0" fontId="40" fillId="0" borderId="26" xfId="0" applyFont="1" applyFill="1" applyBorder="1" applyAlignment="1">
      <alignment horizontal="center"/>
    </xf>
    <xf numFmtId="0" fontId="40" fillId="0" borderId="40" xfId="0" applyFont="1" applyFill="1" applyBorder="1" applyAlignment="1">
      <alignment horizontal="center"/>
    </xf>
    <xf numFmtId="0" fontId="40" fillId="0" borderId="41" xfId="0" applyFont="1" applyFill="1" applyBorder="1" applyAlignment="1">
      <alignment horizontal="center"/>
    </xf>
    <xf numFmtId="0" fontId="40" fillId="0" borderId="42" xfId="0" applyFont="1" applyFill="1" applyBorder="1" applyAlignment="1">
      <alignment horizontal="center"/>
    </xf>
    <xf numFmtId="0" fontId="43" fillId="21" borderId="43" xfId="0" applyFont="1" applyFill="1" applyBorder="1" applyAlignment="1">
      <alignment horizontal="center" wrapText="1"/>
    </xf>
    <xf numFmtId="0" fontId="43" fillId="22" borderId="43" xfId="0" applyFont="1" applyFill="1" applyBorder="1" applyAlignment="1">
      <alignment horizontal="center" wrapText="1"/>
    </xf>
    <xf numFmtId="0" fontId="42" fillId="0" borderId="44" xfId="0" applyFont="1" applyBorder="1" applyAlignment="1">
      <alignment vertical="center"/>
    </xf>
    <xf numFmtId="0" fontId="40" fillId="0" borderId="45" xfId="0" applyFont="1" applyFill="1" applyBorder="1" applyAlignment="1">
      <alignment horizontal="center"/>
    </xf>
    <xf numFmtId="0" fontId="40" fillId="0" borderId="46" xfId="0" applyFont="1" applyFill="1" applyBorder="1" applyAlignment="1">
      <alignment horizontal="center"/>
    </xf>
    <xf numFmtId="0" fontId="43" fillId="21" borderId="35" xfId="0" applyFont="1" applyFill="1" applyBorder="1" applyAlignment="1">
      <alignment horizontal="center" wrapText="1"/>
    </xf>
    <xf numFmtId="0" fontId="43" fillId="22" borderId="35" xfId="0" applyFont="1" applyFill="1" applyBorder="1" applyAlignment="1">
      <alignment horizontal="center" wrapText="1"/>
    </xf>
    <xf numFmtId="0" fontId="42" fillId="0" borderId="47" xfId="0" applyFont="1" applyBorder="1" applyAlignment="1">
      <alignment vertical="center"/>
    </xf>
    <xf numFmtId="0" fontId="42" fillId="0" borderId="48" xfId="0" applyFont="1" applyBorder="1" applyAlignment="1">
      <alignment vertical="center"/>
    </xf>
    <xf numFmtId="0" fontId="43" fillId="23" borderId="35" xfId="0" applyFont="1" applyFill="1" applyBorder="1"/>
    <xf numFmtId="0" fontId="43" fillId="24" borderId="35" xfId="0" applyFont="1" applyFill="1" applyBorder="1"/>
    <xf numFmtId="0" fontId="42" fillId="0" borderId="44" xfId="0" applyFont="1" applyFill="1" applyBorder="1" applyAlignment="1">
      <alignment vertical="center"/>
    </xf>
    <xf numFmtId="0" fontId="42" fillId="0" borderId="47" xfId="0" applyFont="1" applyFill="1" applyBorder="1" applyAlignment="1">
      <alignment vertical="center"/>
    </xf>
    <xf numFmtId="0" fontId="42" fillId="0" borderId="48" xfId="0" applyFont="1" applyFill="1" applyBorder="1" applyAlignment="1">
      <alignment vertical="center"/>
    </xf>
    <xf numFmtId="0" fontId="40" fillId="0" borderId="49" xfId="0" applyFont="1" applyFill="1" applyBorder="1" applyAlignment="1">
      <alignment horizontal="center"/>
    </xf>
    <xf numFmtId="0" fontId="40" fillId="0" borderId="50" xfId="0" applyFont="1" applyFill="1" applyBorder="1" applyAlignment="1">
      <alignment horizontal="center"/>
    </xf>
    <xf numFmtId="0" fontId="40" fillId="0" borderId="51" xfId="0" applyFont="1" applyFill="1" applyBorder="1" applyAlignment="1">
      <alignment horizontal="center"/>
    </xf>
    <xf numFmtId="0" fontId="40" fillId="0" borderId="52" xfId="0" applyFont="1" applyFill="1" applyBorder="1" applyAlignment="1">
      <alignment horizontal="center"/>
    </xf>
    <xf numFmtId="0" fontId="26" fillId="0" borderId="0" xfId="0" applyFont="1" applyAlignment="1">
      <alignment horizontal="right" vertical="center"/>
    </xf>
    <xf numFmtId="0" fontId="21" fillId="0" borderId="0" xfId="0" applyFont="1" applyAlignment="1">
      <alignment horizontal="right" vertical="center"/>
    </xf>
    <xf numFmtId="0" fontId="42" fillId="0" borderId="0" xfId="0" applyFont="1" applyAlignment="1">
      <alignment horizontal="center"/>
    </xf>
    <xf numFmtId="0" fontId="40" fillId="0" borderId="12" xfId="0" applyFont="1" applyFill="1" applyBorder="1" applyAlignment="1">
      <alignment horizontal="center"/>
    </xf>
    <xf numFmtId="0" fontId="37" fillId="0" borderId="0" xfId="0" applyFont="1" applyFill="1" applyBorder="1" applyAlignment="1">
      <alignment vertical="center"/>
    </xf>
    <xf numFmtId="0" fontId="0" fillId="0" borderId="53" xfId="0" applyBorder="1"/>
    <xf numFmtId="0" fontId="0" fillId="0" borderId="29" xfId="0" applyBorder="1"/>
    <xf numFmtId="0" fontId="0" fillId="0" borderId="20" xfId="0" applyBorder="1"/>
    <xf numFmtId="0" fontId="0" fillId="0" borderId="21" xfId="0" applyBorder="1"/>
    <xf numFmtId="0" fontId="0" fillId="0" borderId="23" xfId="0" applyBorder="1"/>
    <xf numFmtId="0" fontId="41" fillId="0" borderId="0" xfId="0" applyFont="1" applyAlignment="1">
      <alignment horizontal="center"/>
    </xf>
    <xf numFmtId="0" fontId="42" fillId="0" borderId="0" xfId="0" applyFont="1" applyAlignment="1">
      <alignment horizontal="center"/>
    </xf>
    <xf numFmtId="0" fontId="8" fillId="0" borderId="0" xfId="0" applyFont="1" applyAlignment="1">
      <alignment horizontal="center"/>
    </xf>
    <xf numFmtId="0" fontId="37" fillId="0" borderId="0" xfId="0" applyFont="1" applyAlignment="1">
      <alignment horizontal="center"/>
    </xf>
    <xf numFmtId="0" fontId="42" fillId="0" borderId="0" xfId="0" applyFont="1" applyAlignment="1">
      <alignment horizontal="right"/>
    </xf>
    <xf numFmtId="0" fontId="0" fillId="0" borderId="10" xfId="0" applyBorder="1" applyAlignment="1">
      <alignment horizontal="right"/>
    </xf>
    <xf numFmtId="0" fontId="40" fillId="0" borderId="53" xfId="0" applyFont="1" applyBorder="1" applyAlignment="1">
      <alignment horizontal="center" vertical="center"/>
    </xf>
    <xf numFmtId="0" fontId="40" fillId="0" borderId="47" xfId="0" applyFont="1" applyBorder="1" applyAlignment="1">
      <alignment horizontal="center" vertical="center"/>
    </xf>
    <xf numFmtId="0" fontId="40" fillId="0" borderId="48" xfId="0" applyFont="1" applyBorder="1" applyAlignment="1">
      <alignment horizontal="center" vertical="center"/>
    </xf>
    <xf numFmtId="0" fontId="40" fillId="0" borderId="35" xfId="0" applyFont="1" applyBorder="1" applyAlignment="1">
      <alignment horizontal="center"/>
    </xf>
    <xf numFmtId="0" fontId="40" fillId="0" borderId="16" xfId="0" applyFont="1" applyBorder="1" applyAlignment="1">
      <alignment horizontal="center"/>
    </xf>
    <xf numFmtId="0" fontId="40" fillId="0" borderId="17" xfId="0" applyFont="1" applyBorder="1" applyAlignment="1">
      <alignment horizontal="center"/>
    </xf>
    <xf numFmtId="0" fontId="40" fillId="0" borderId="19" xfId="0" applyFont="1" applyBorder="1" applyAlignment="1">
      <alignment horizontal="center"/>
    </xf>
    <xf numFmtId="0" fontId="0" fillId="0" borderId="35" xfId="0" applyFont="1" applyBorder="1" applyAlignment="1">
      <alignment horizontal="center" vertical="center"/>
    </xf>
    <xf numFmtId="0" fontId="40" fillId="0" borderId="35" xfId="0" applyFont="1" applyBorder="1" applyAlignment="1">
      <alignment horizontal="center" vertical="center"/>
    </xf>
    <xf numFmtId="0" fontId="40" fillId="0" borderId="26" xfId="0" applyFont="1" applyBorder="1" applyAlignment="1">
      <alignment horizontal="center"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40" fillId="0" borderId="25" xfId="0" applyFont="1" applyBorder="1" applyAlignment="1">
      <alignment horizontal="center" vertical="center"/>
    </xf>
    <xf numFmtId="0" fontId="40" fillId="0" borderId="20" xfId="0" applyFont="1" applyBorder="1" applyAlignment="1">
      <alignment horizontal="center" vertical="center"/>
    </xf>
    <xf numFmtId="0" fontId="40" fillId="0" borderId="0" xfId="0" applyFont="1" applyBorder="1" applyAlignment="1">
      <alignment horizontal="center" vertical="center"/>
    </xf>
    <xf numFmtId="0" fontId="40" fillId="0" borderId="14" xfId="0" applyFont="1" applyBorder="1" applyAlignment="1">
      <alignment horizontal="center" vertical="center"/>
    </xf>
    <xf numFmtId="0" fontId="40" fillId="0" borderId="54" xfId="0" applyFont="1" applyBorder="1" applyAlignment="1">
      <alignment horizontal="center" vertical="center"/>
    </xf>
    <xf numFmtId="0" fontId="40" fillId="0" borderId="9" xfId="0" applyFont="1" applyBorder="1" applyAlignment="1">
      <alignment horizontal="center" vertical="center"/>
    </xf>
    <xf numFmtId="0" fontId="40" fillId="0" borderId="55" xfId="0" applyFont="1" applyBorder="1" applyAlignment="1">
      <alignment horizontal="center" vertical="center"/>
    </xf>
    <xf numFmtId="0" fontId="40" fillId="25" borderId="56" xfId="0" applyFont="1" applyFill="1" applyBorder="1" applyAlignment="1">
      <alignment horizontal="center"/>
    </xf>
    <xf numFmtId="0" fontId="40" fillId="25" borderId="57" xfId="0" applyFont="1" applyFill="1" applyBorder="1" applyAlignment="1">
      <alignment horizontal="center"/>
    </xf>
    <xf numFmtId="0" fontId="40" fillId="25" borderId="58" xfId="0" applyFont="1" applyFill="1" applyBorder="1" applyAlignment="1">
      <alignment horizontal="center"/>
    </xf>
    <xf numFmtId="0" fontId="40" fillId="25" borderId="59" xfId="0" applyFont="1" applyFill="1" applyBorder="1" applyAlignment="1">
      <alignment horizontal="center"/>
    </xf>
    <xf numFmtId="0" fontId="40" fillId="25" borderId="60" xfId="0" applyFont="1" applyFill="1" applyBorder="1" applyAlignment="1">
      <alignment horizontal="center"/>
    </xf>
    <xf numFmtId="0" fontId="40" fillId="25" borderId="61" xfId="0" applyFont="1" applyFill="1" applyBorder="1" applyAlignment="1">
      <alignment horizontal="center"/>
    </xf>
    <xf numFmtId="0" fontId="40" fillId="25" borderId="62" xfId="0" applyFont="1" applyFill="1" applyBorder="1" applyAlignment="1">
      <alignment horizontal="center"/>
    </xf>
    <xf numFmtId="0" fontId="40" fillId="25" borderId="63" xfId="0" applyFont="1" applyFill="1" applyBorder="1" applyAlignment="1">
      <alignment horizontal="center"/>
    </xf>
    <xf numFmtId="0" fontId="40" fillId="25" borderId="64" xfId="0" applyFont="1" applyFill="1" applyBorder="1" applyAlignment="1">
      <alignment horizontal="center"/>
    </xf>
    <xf numFmtId="0" fontId="40" fillId="0" borderId="44" xfId="0" applyFont="1" applyFill="1" applyBorder="1" applyAlignment="1">
      <alignment horizontal="center" vertical="center"/>
    </xf>
    <xf numFmtId="0" fontId="40" fillId="0" borderId="47" xfId="0" applyFont="1" applyFill="1" applyBorder="1" applyAlignment="1">
      <alignment horizontal="center" vertical="center"/>
    </xf>
    <xf numFmtId="0" fontId="40" fillId="0" borderId="48" xfId="0" applyFont="1" applyFill="1" applyBorder="1" applyAlignment="1">
      <alignment horizontal="center" vertical="center"/>
    </xf>
    <xf numFmtId="9" fontId="40" fillId="0" borderId="44" xfId="15" applyNumberFormat="1" applyFont="1" applyFill="1" applyBorder="1" applyAlignment="1">
      <alignment horizontal="center" vertical="center"/>
    </xf>
    <xf numFmtId="9" fontId="40" fillId="0" borderId="47" xfId="15" applyNumberFormat="1" applyFont="1" applyFill="1" applyBorder="1" applyAlignment="1">
      <alignment horizontal="center" vertical="center"/>
    </xf>
    <xf numFmtId="9" fontId="40" fillId="0" borderId="48" xfId="15" applyNumberFormat="1" applyFont="1" applyFill="1" applyBorder="1" applyAlignment="1">
      <alignment horizontal="center" vertical="center"/>
    </xf>
    <xf numFmtId="0" fontId="40" fillId="0" borderId="44" xfId="0" applyFont="1" applyBorder="1" applyAlignment="1">
      <alignment horizontal="center" vertical="center"/>
    </xf>
    <xf numFmtId="9" fontId="40" fillId="0" borderId="44" xfId="0" applyNumberFormat="1" applyFont="1" applyFill="1" applyBorder="1" applyAlignment="1">
      <alignment horizontal="center" vertical="center"/>
    </xf>
    <xf numFmtId="9" fontId="40" fillId="0" borderId="47" xfId="0" applyNumberFormat="1" applyFont="1" applyFill="1" applyBorder="1" applyAlignment="1">
      <alignment horizontal="center" vertical="center"/>
    </xf>
    <xf numFmtId="9" fontId="40" fillId="0" borderId="48" xfId="0" applyNumberFormat="1" applyFont="1" applyFill="1" applyBorder="1" applyAlignment="1">
      <alignment horizontal="center" vertical="center"/>
    </xf>
    <xf numFmtId="0" fontId="37" fillId="0" borderId="35" xfId="0" applyFont="1" applyFill="1" applyBorder="1" applyAlignment="1">
      <alignment horizontal="center" vertical="center"/>
    </xf>
    <xf numFmtId="0" fontId="0" fillId="0" borderId="22" xfId="0" applyBorder="1" applyAlignment="1">
      <alignment horizontal="left"/>
    </xf>
    <xf numFmtId="0" fontId="0" fillId="0" borderId="25" xfId="0"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22" xfId="0" applyBorder="1" applyAlignment="1">
      <alignment horizontal="center"/>
    </xf>
    <xf numFmtId="0" fontId="0" fillId="0" borderId="0" xfId="0" applyAlignment="1">
      <alignment horizontal="center"/>
    </xf>
  </cellXfs>
  <cellStyles count="62">
    <cellStyle name="Normal" xfId="0"/>
    <cellStyle name="Percent" xfId="15"/>
    <cellStyle name="Currency" xfId="16"/>
    <cellStyle name="Currency [0]" xfId="17"/>
    <cellStyle name="Comma" xfId="18"/>
    <cellStyle name="Comma [0]" xfId="19"/>
    <cellStyle name="Currency 2" xfId="20"/>
    <cellStyle name="Normal 2" xfId="21"/>
    <cellStyle name="Percent 2" xfId="22"/>
    <cellStyle name="20% - Dekorfärg1" xfId="23"/>
    <cellStyle name="20% - Dekorfärg2" xfId="24"/>
    <cellStyle name="20% - Dekorfärg3" xfId="25"/>
    <cellStyle name="20% - Dekorfärg4" xfId="26"/>
    <cellStyle name="20% - Dekorfärg5" xfId="27"/>
    <cellStyle name="20% - Dekorfärg6" xfId="28"/>
    <cellStyle name="40% - Dekorfärg1" xfId="29"/>
    <cellStyle name="40% - Dekorfärg2" xfId="30"/>
    <cellStyle name="40% - Dekorfärg3" xfId="31"/>
    <cellStyle name="40% - Dekorfärg4" xfId="32"/>
    <cellStyle name="40% - Dekorfärg5" xfId="33"/>
    <cellStyle name="40% - Dekorfärg6" xfId="34"/>
    <cellStyle name="60% - Dekorfärg1" xfId="35"/>
    <cellStyle name="60% - Dekorfärg2" xfId="36"/>
    <cellStyle name="60% - Dekorfärg3" xfId="37"/>
    <cellStyle name="60% - Dekorfärg4" xfId="38"/>
    <cellStyle name="60% - Dekorfärg5" xfId="39"/>
    <cellStyle name="60% - Dekorfärg6" xfId="40"/>
    <cellStyle name="Anteckning" xfId="41"/>
    <cellStyle name="Beräkning" xfId="42"/>
    <cellStyle name="Bra" xfId="43"/>
    <cellStyle name="Comma [0] 2" xfId="44"/>
    <cellStyle name="Currency 3" xfId="45"/>
    <cellStyle name="Currency 4" xfId="46"/>
    <cellStyle name="Currency 5" xfId="47"/>
    <cellStyle name="Currency 6" xfId="48"/>
    <cellStyle name="Dålig" xfId="49"/>
    <cellStyle name="Färg1" xfId="50"/>
    <cellStyle name="Färg2" xfId="51"/>
    <cellStyle name="Färg3" xfId="52"/>
    <cellStyle name="Färg4" xfId="53"/>
    <cellStyle name="Färg5" xfId="54"/>
    <cellStyle name="Färg6" xfId="55"/>
    <cellStyle name="Förklarande text" xfId="56"/>
    <cellStyle name="Indata" xfId="57"/>
    <cellStyle name="Kontrollcell" xfId="58"/>
    <cellStyle name="Länkad cell" xfId="59"/>
    <cellStyle name="Milliers [0]_ACCEP°DBL" xfId="60"/>
    <cellStyle name="Milliers_ACCEP°DBL" xfId="61"/>
    <cellStyle name="Monétaire [0]_ACCEP°DBL" xfId="62"/>
    <cellStyle name="Monétaire_ACCEP°DBL" xfId="63"/>
    <cellStyle name="Normal 2 2" xfId="64"/>
    <cellStyle name="Normal 3" xfId="65"/>
    <cellStyle name="Rubrik" xfId="66"/>
    <cellStyle name="Rubrik 1" xfId="67"/>
    <cellStyle name="Rubrik 2" xfId="68"/>
    <cellStyle name="Rubrik 3" xfId="69"/>
    <cellStyle name="Rubrik 4" xfId="70"/>
    <cellStyle name="Summa" xfId="71"/>
    <cellStyle name="Utdata" xfId="72"/>
    <cellStyle name="Varningstext" xfId="73"/>
    <cellStyle name="เครื่องหมายสกุลเงิน_BOYS T2" xfId="74"/>
    <cellStyle name="ปกติ_BOYS T2" xfId="75"/>
  </cellStyles>
  <dxfs count="80">
    <dxf>
      <font>
        <b/>
        <i val="0"/>
        <color indexed="8"/>
        <condense val="0"/>
        <extend val="0"/>
      </font>
      <fill>
        <patternFill>
          <bgColor indexed="42"/>
        </patternFill>
      </fill>
      <border/>
    </dxf>
    <dxf>
      <font>
        <b val="0"/>
        <i val="0"/>
        <condense val="0"/>
        <extend val="0"/>
      </font>
      <border/>
    </dxf>
    <dxf>
      <font>
        <i val="0"/>
        <color indexed="9"/>
        <condense val="0"/>
        <extend val="0"/>
      </font>
      <fill>
        <patternFill>
          <bgColor indexed="42"/>
        </patternFill>
      </fill>
      <border/>
    </dxf>
    <dxf>
      <font>
        <b/>
        <i val="0"/>
        <condense val="0"/>
        <extend val="0"/>
      </font>
      <border/>
    </dxf>
    <dxf>
      <font>
        <b/>
        <i val="0"/>
        <condense val="0"/>
        <extend val="0"/>
      </font>
      <border/>
    </dxf>
    <dxf>
      <font>
        <b/>
        <i val="0"/>
        <condense val="0"/>
        <extend val="0"/>
      </font>
      <border/>
    </dxf>
    <dxf>
      <font>
        <b/>
        <i val="0"/>
        <condense val="0"/>
        <extend val="0"/>
      </font>
      <border/>
    </dxf>
    <dxf>
      <font>
        <i val="0"/>
        <color indexed="11"/>
        <condense val="0"/>
        <extend val="0"/>
      </font>
      <border/>
    </dxf>
    <dxf>
      <font>
        <b/>
        <i val="0"/>
        <color indexed="11"/>
        <condense val="0"/>
        <extend val="0"/>
      </font>
      <border/>
    </dxf>
    <dxf>
      <font>
        <b val="0"/>
        <i/>
        <color indexed="10"/>
        <condense val="0"/>
        <extend val="0"/>
      </font>
      <border/>
    </dxf>
    <dxf>
      <font>
        <i val="0"/>
        <color indexed="9"/>
        <condense val="0"/>
        <extend val="0"/>
      </font>
      <border/>
    </dxf>
    <dxf>
      <font>
        <b/>
        <i val="0"/>
        <color indexed="8"/>
        <condense val="0"/>
        <extend val="0"/>
      </font>
      <fill>
        <patternFill>
          <bgColor indexed="42"/>
        </patternFill>
      </fill>
      <border/>
    </dxf>
    <dxf>
      <font>
        <b val="0"/>
        <i val="0"/>
        <condense val="0"/>
        <extend val="0"/>
      </font>
      <border/>
    </dxf>
    <dxf>
      <font>
        <i val="0"/>
        <color indexed="9"/>
        <condense val="0"/>
        <extend val="0"/>
      </font>
      <fill>
        <patternFill>
          <bgColor indexed="42"/>
        </patternFill>
      </fill>
      <border/>
    </dxf>
    <dxf>
      <font>
        <b/>
        <i val="0"/>
        <condense val="0"/>
        <extend val="0"/>
      </font>
      <border/>
    </dxf>
    <dxf>
      <font>
        <b/>
        <i val="0"/>
        <condense val="0"/>
        <extend val="0"/>
      </font>
      <border/>
    </dxf>
    <dxf>
      <font>
        <b/>
        <i val="0"/>
        <condense val="0"/>
        <extend val="0"/>
      </font>
      <border/>
    </dxf>
    <dxf>
      <font>
        <b/>
        <i val="0"/>
        <condense val="0"/>
        <extend val="0"/>
      </font>
      <border/>
    </dxf>
    <dxf>
      <font>
        <i val="0"/>
        <color indexed="11"/>
        <condense val="0"/>
        <extend val="0"/>
      </font>
      <border/>
    </dxf>
    <dxf>
      <font>
        <b/>
        <i val="0"/>
        <color indexed="11"/>
        <condense val="0"/>
        <extend val="0"/>
      </font>
      <border/>
    </dxf>
    <dxf>
      <font>
        <b val="0"/>
        <i/>
        <color indexed="10"/>
        <condense val="0"/>
        <extend val="0"/>
      </font>
      <border/>
    </dxf>
    <dxf>
      <font>
        <i val="0"/>
        <color indexed="9"/>
        <condense val="0"/>
        <extend val="0"/>
      </font>
      <border/>
    </dxf>
    <dxf>
      <font>
        <b/>
        <i val="0"/>
        <color indexed="8"/>
        <condense val="0"/>
        <extend val="0"/>
      </font>
      <fill>
        <patternFill patternType="solid">
          <bgColor indexed="42"/>
        </patternFill>
      </fill>
      <border/>
    </dxf>
    <dxf>
      <font>
        <b/>
        <i val="0"/>
        <condense val="0"/>
        <extend val="0"/>
      </font>
      <border/>
    </dxf>
    <dxf>
      <font>
        <b/>
        <i val="0"/>
        <condense val="0"/>
        <extend val="0"/>
      </font>
      <border/>
    </dxf>
    <dxf>
      <font>
        <i val="0"/>
        <color indexed="9"/>
        <condense val="0"/>
        <extend val="0"/>
      </font>
      <fill>
        <patternFill>
          <bgColor indexed="42"/>
        </patternFill>
      </fill>
      <border/>
    </dxf>
    <dxf>
      <font>
        <i val="0"/>
        <color indexed="9"/>
        <condense val="0"/>
        <extend val="0"/>
      </font>
      <border/>
    </dxf>
    <dxf>
      <font>
        <i val="0"/>
        <color indexed="9"/>
        <condense val="0"/>
        <extend val="0"/>
      </font>
      <border/>
    </dxf>
    <dxf>
      <font>
        <b/>
        <i val="0"/>
        <condense val="0"/>
        <extend val="0"/>
      </font>
      <border/>
    </dxf>
    <dxf>
      <font>
        <b/>
        <i val="0"/>
        <condense val="0"/>
        <extend val="0"/>
      </font>
      <border/>
    </dxf>
    <dxf>
      <font>
        <b/>
        <i val="0"/>
        <color indexed="8"/>
        <condense val="0"/>
        <extend val="0"/>
      </font>
      <fill>
        <patternFill patternType="solid">
          <bgColor indexed="42"/>
        </patternFill>
      </fill>
      <border/>
    </dxf>
    <dxf>
      <font>
        <i val="0"/>
        <color indexed="11"/>
        <condense val="0"/>
        <extend val="0"/>
      </font>
      <border/>
    </dxf>
    <dxf>
      <font>
        <b/>
        <i val="0"/>
        <color indexed="11"/>
        <condense val="0"/>
        <extend val="0"/>
      </font>
      <border/>
    </dxf>
    <dxf>
      <font>
        <b val="0"/>
        <i/>
        <color indexed="10"/>
        <condense val="0"/>
        <extend val="0"/>
      </font>
      <border/>
    </dxf>
    <dxf>
      <font>
        <b/>
        <i val="0"/>
        <condense val="0"/>
        <extend val="0"/>
      </font>
      <border/>
    </dxf>
    <dxf>
      <font>
        <b/>
        <i val="0"/>
        <color indexed="8"/>
        <condense val="0"/>
        <extend val="0"/>
      </font>
      <fill>
        <patternFill>
          <bgColor indexed="42"/>
        </patternFill>
      </fill>
      <border/>
    </dxf>
    <dxf>
      <font>
        <b val="0"/>
        <i val="0"/>
        <condense val="0"/>
        <extend val="0"/>
      </font>
      <border/>
    </dxf>
    <dxf>
      <font>
        <i val="0"/>
        <color indexed="9"/>
        <condense val="0"/>
        <extend val="0"/>
      </font>
      <fill>
        <patternFill>
          <bgColor indexed="42"/>
        </patternFill>
      </fill>
      <border/>
    </dxf>
    <dxf>
      <font>
        <b/>
        <i val="0"/>
        <condense val="0"/>
        <extend val="0"/>
      </font>
      <border/>
    </dxf>
    <dxf>
      <font>
        <b/>
        <i val="0"/>
        <condense val="0"/>
        <extend val="0"/>
      </font>
      <border/>
    </dxf>
    <dxf>
      <font>
        <b/>
        <i val="0"/>
        <condense val="0"/>
        <extend val="0"/>
      </font>
      <border/>
    </dxf>
    <dxf>
      <font>
        <b/>
        <i val="0"/>
        <condense val="0"/>
        <extend val="0"/>
      </font>
      <border/>
    </dxf>
    <dxf>
      <font>
        <i val="0"/>
        <color indexed="11"/>
        <condense val="0"/>
        <extend val="0"/>
      </font>
      <border/>
    </dxf>
    <dxf>
      <font>
        <b/>
        <i val="0"/>
        <color indexed="11"/>
        <condense val="0"/>
        <extend val="0"/>
      </font>
      <border/>
    </dxf>
    <dxf>
      <font>
        <b val="0"/>
        <i/>
        <color indexed="10"/>
        <condense val="0"/>
        <extend val="0"/>
      </font>
      <border/>
    </dxf>
    <dxf>
      <font>
        <i val="0"/>
        <color indexed="9"/>
        <condense val="0"/>
        <extend val="0"/>
      </font>
      <border/>
    </dxf>
    <dxf>
      <font>
        <b/>
        <i val="0"/>
        <color indexed="8"/>
        <condense val="0"/>
        <extend val="0"/>
      </font>
      <fill>
        <patternFill>
          <bgColor indexed="42"/>
        </patternFill>
      </fill>
      <border/>
    </dxf>
    <dxf>
      <font>
        <b val="0"/>
        <i val="0"/>
        <condense val="0"/>
        <extend val="0"/>
      </font>
      <border/>
    </dxf>
    <dxf>
      <font>
        <i val="0"/>
        <color indexed="9"/>
        <condense val="0"/>
        <extend val="0"/>
      </font>
      <fill>
        <patternFill>
          <bgColor indexed="42"/>
        </patternFill>
      </fill>
      <border/>
    </dxf>
    <dxf>
      <font>
        <b/>
        <i val="0"/>
        <condense val="0"/>
        <extend val="0"/>
      </font>
      <border/>
    </dxf>
    <dxf>
      <font>
        <b/>
        <i val="0"/>
        <condense val="0"/>
        <extend val="0"/>
      </font>
      <border/>
    </dxf>
    <dxf>
      <font>
        <b/>
        <i val="0"/>
        <condense val="0"/>
        <extend val="0"/>
      </font>
      <border/>
    </dxf>
    <dxf>
      <font>
        <b/>
        <i val="0"/>
        <condense val="0"/>
        <extend val="0"/>
      </font>
      <border/>
    </dxf>
    <dxf>
      <font>
        <i val="0"/>
        <color indexed="11"/>
        <condense val="0"/>
        <extend val="0"/>
      </font>
      <border/>
    </dxf>
    <dxf>
      <font>
        <b/>
        <i val="0"/>
        <color indexed="11"/>
        <condense val="0"/>
        <extend val="0"/>
      </font>
      <border/>
    </dxf>
    <dxf>
      <font>
        <b val="0"/>
        <i/>
        <color indexed="10"/>
        <condense val="0"/>
        <extend val="0"/>
      </font>
      <border/>
    </dxf>
    <dxf>
      <font>
        <i val="0"/>
        <color indexed="9"/>
        <condense val="0"/>
        <extend val="0"/>
      </font>
      <border/>
    </dxf>
    <dxf>
      <font>
        <b/>
        <i val="0"/>
        <color indexed="8"/>
        <condense val="0"/>
        <extend val="0"/>
      </font>
      <fill>
        <patternFill>
          <bgColor indexed="42"/>
        </patternFill>
      </fill>
      <border/>
    </dxf>
    <dxf>
      <font>
        <b val="0"/>
        <i val="0"/>
        <condense val="0"/>
        <extend val="0"/>
      </font>
      <border/>
    </dxf>
    <dxf>
      <font>
        <i val="0"/>
        <color indexed="9"/>
        <condense val="0"/>
        <extend val="0"/>
      </font>
      <fill>
        <patternFill>
          <bgColor indexed="42"/>
        </patternFill>
      </fill>
      <border/>
    </dxf>
    <dxf>
      <font>
        <b/>
        <i val="0"/>
        <condense val="0"/>
        <extend val="0"/>
      </font>
      <border/>
    </dxf>
    <dxf>
      <font>
        <b/>
        <i val="0"/>
        <condense val="0"/>
        <extend val="0"/>
      </font>
      <border/>
    </dxf>
    <dxf>
      <font>
        <b/>
        <i val="0"/>
        <condense val="0"/>
        <extend val="0"/>
      </font>
      <border/>
    </dxf>
    <dxf>
      <font>
        <b/>
        <i val="0"/>
        <condense val="0"/>
        <extend val="0"/>
      </font>
      <border/>
    </dxf>
    <dxf>
      <font>
        <i val="0"/>
        <color indexed="11"/>
        <condense val="0"/>
        <extend val="0"/>
      </font>
      <border/>
    </dxf>
    <dxf>
      <font>
        <b/>
        <i val="0"/>
        <color indexed="11"/>
        <condense val="0"/>
        <extend val="0"/>
      </font>
      <border/>
    </dxf>
    <dxf>
      <font>
        <b val="0"/>
        <i/>
        <color indexed="10"/>
        <condense val="0"/>
        <extend val="0"/>
      </font>
      <border/>
    </dxf>
    <dxf>
      <font>
        <i val="0"/>
        <color indexed="9"/>
        <condense val="0"/>
        <extend val="0"/>
      </font>
      <border/>
    </dxf>
    <dxf>
      <font>
        <b val="0"/>
        <i val="0"/>
        <condense val="0"/>
        <extend val="0"/>
      </font>
      <border/>
    </dxf>
    <dxf>
      <font>
        <b/>
        <i val="0"/>
        <color indexed="8"/>
        <condense val="0"/>
        <extend val="0"/>
      </font>
      <fill>
        <patternFill>
          <bgColor indexed="42"/>
        </patternFill>
      </fill>
      <border/>
    </dxf>
    <dxf>
      <font>
        <b val="0"/>
        <i val="0"/>
        <condense val="0"/>
        <extend val="0"/>
      </font>
      <border/>
    </dxf>
    <dxf>
      <font>
        <i val="0"/>
        <color indexed="9"/>
        <condense val="0"/>
        <extend val="0"/>
      </font>
      <fill>
        <patternFill>
          <bgColor indexed="42"/>
        </patternFill>
      </fill>
      <border/>
    </dxf>
    <dxf>
      <font>
        <b/>
        <i val="0"/>
        <condense val="0"/>
        <extend val="0"/>
      </font>
      <border/>
    </dxf>
    <dxf>
      <font>
        <b/>
        <i val="0"/>
        <condense val="0"/>
        <extend val="0"/>
      </font>
      <border/>
    </dxf>
    <dxf>
      <font>
        <b/>
        <i val="0"/>
        <condense val="0"/>
        <extend val="0"/>
      </font>
      <border/>
    </dxf>
    <dxf>
      <font>
        <b/>
        <i val="0"/>
        <condense val="0"/>
        <extend val="0"/>
      </font>
      <border/>
    </dxf>
    <dxf>
      <font>
        <i val="0"/>
        <color indexed="11"/>
        <condense val="0"/>
        <extend val="0"/>
      </font>
      <border/>
    </dxf>
    <dxf>
      <font>
        <b/>
        <i val="0"/>
        <color indexed="11"/>
        <condense val="0"/>
        <extend val="0"/>
      </font>
      <border/>
    </dxf>
    <dxf>
      <font>
        <b val="0"/>
        <i/>
        <color indexed="10"/>
        <condense val="0"/>
        <extend val="0"/>
      </font>
      <border/>
    </dxf>
    <dxf>
      <font>
        <i val="0"/>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200025</xdr:colOff>
      <xdr:row>0</xdr:row>
      <xdr:rowOff>0</xdr:rowOff>
    </xdr:from>
    <xdr:to>
      <xdr:col>16</xdr:col>
      <xdr:colOff>95250</xdr:colOff>
      <xdr:row>2</xdr:row>
      <xdr:rowOff>28575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72150" y="0"/>
          <a:ext cx="1438275" cy="552450"/>
        </a:xfrm>
        <a:prstGeom prst="rect">
          <a:avLst/>
        </a:prstGeom>
        <a:ln>
          <a:noFill/>
        </a:ln>
      </xdr:spPr>
    </xdr:pic>
    <xdr:clientData/>
  </xdr:twoCellAnchor>
  <xdr:twoCellAnchor editAs="oneCell">
    <xdr:from>
      <xdr:col>11</xdr:col>
      <xdr:colOff>219075</xdr:colOff>
      <xdr:row>0</xdr:row>
      <xdr:rowOff>0</xdr:rowOff>
    </xdr:from>
    <xdr:to>
      <xdr:col>13</xdr:col>
      <xdr:colOff>47625</xdr:colOff>
      <xdr:row>2</xdr:row>
      <xdr:rowOff>133350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962525" y="0"/>
          <a:ext cx="657225" cy="65722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552450</xdr:colOff>
          <xdr:row>0</xdr:row>
          <xdr:rowOff>38100</xdr:rowOff>
        </xdr:from>
        <xdr:to>
          <xdr:col>13</xdr:col>
          <xdr:colOff>381000</xdr:colOff>
          <xdr:row>0</xdr:row>
          <xdr:rowOff>200025</xdr:rowOff>
        </xdr:to>
        <xdr:sp macro="" textlink="">
          <xdr:nvSpPr>
            <xdr:cNvPr id="3073" name="Button 1" hidden="1">
              <a:extLst xmlns:a="http://schemas.openxmlformats.org/drawingml/2006/main">
                <a:ext uri="{63B3BB69-23CF-44E3-9099-C40C66FF867C}">
                  <a14:compatExt spid="_x0000_s3073"/>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542925</xdr:colOff>
          <xdr:row>0</xdr:row>
          <xdr:rowOff>209550</xdr:rowOff>
        </xdr:from>
        <xdr:to>
          <xdr:col>13</xdr:col>
          <xdr:colOff>381000</xdr:colOff>
          <xdr:row>1</xdr:row>
          <xdr:rowOff>85725</xdr:rowOff>
        </xdr:to>
        <xdr:sp macro="" textlink="">
          <xdr:nvSpPr>
            <xdr:cNvPr id="3074" name="Button 2" hidden="1">
              <a:extLst xmlns:a="http://schemas.openxmlformats.org/drawingml/2006/main">
                <a:ext uri="{63B3BB69-23CF-44E3-9099-C40C66FF867C}">
                  <a14:compatExt spid="_x0000_s307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266700</xdr:colOff>
      <xdr:row>0</xdr:row>
      <xdr:rowOff>0</xdr:rowOff>
    </xdr:from>
    <xdr:to>
      <xdr:col>17</xdr:col>
      <xdr:colOff>28575</xdr:colOff>
      <xdr:row>2</xdr:row>
      <xdr:rowOff>9525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429250" y="0"/>
          <a:ext cx="1419225" cy="514350"/>
        </a:xfrm>
        <a:prstGeom prst="rect">
          <a:avLst/>
        </a:prstGeom>
        <a:ln>
          <a:noFill/>
        </a:ln>
      </xdr:spPr>
    </xdr:pic>
    <xdr:clientData/>
  </xdr:twoCellAnchor>
  <xdr:twoCellAnchor editAs="oneCell">
    <xdr:from>
      <xdr:col>11</xdr:col>
      <xdr:colOff>314325</xdr:colOff>
      <xdr:row>0</xdr:row>
      <xdr:rowOff>0</xdr:rowOff>
    </xdr:from>
    <xdr:to>
      <xdr:col>13</xdr:col>
      <xdr:colOff>133350</xdr:colOff>
      <xdr:row>3</xdr:row>
      <xdr:rowOff>19050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648200" y="0"/>
          <a:ext cx="647700" cy="65722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342900</xdr:colOff>
          <xdr:row>0</xdr:row>
          <xdr:rowOff>171450</xdr:rowOff>
        </xdr:to>
        <xdr:sp macro="" textlink="">
          <xdr:nvSpPr>
            <xdr:cNvPr id="1025" name="Button 1" hidden="1">
              <a:extLst xmlns:a="http://schemas.openxmlformats.org/drawingml/2006/main">
                <a:ext uri="{63B3BB69-23CF-44E3-9099-C40C66FF867C}">
                  <a14:compatExt spid="_x0000_s102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485775</xdr:colOff>
          <xdr:row>0</xdr:row>
          <xdr:rowOff>171450</xdr:rowOff>
        </xdr:from>
        <xdr:to>
          <xdr:col>13</xdr:col>
          <xdr:colOff>342900</xdr:colOff>
          <xdr:row>1</xdr:row>
          <xdr:rowOff>47625</xdr:rowOff>
        </xdr:to>
        <xdr:sp macro="" textlink="">
          <xdr:nvSpPr>
            <xdr:cNvPr id="1026" name="Button 2" hidden="1">
              <a:extLst xmlns:a="http://schemas.openxmlformats.org/drawingml/2006/main">
                <a:ext uri="{63B3BB69-23CF-44E3-9099-C40C66FF867C}">
                  <a14:compatExt spid="_x0000_s102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257175</xdr:colOff>
      <xdr:row>0</xdr:row>
      <xdr:rowOff>0</xdr:rowOff>
    </xdr:from>
    <xdr:to>
      <xdr:col>17</xdr:col>
      <xdr:colOff>38100</xdr:colOff>
      <xdr:row>2</xdr:row>
      <xdr:rowOff>9525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000625" y="0"/>
          <a:ext cx="1438275" cy="514350"/>
        </a:xfrm>
        <a:prstGeom prst="rect">
          <a:avLst/>
        </a:prstGeom>
        <a:ln>
          <a:noFill/>
        </a:ln>
      </xdr:spPr>
    </xdr:pic>
    <xdr:clientData/>
  </xdr:twoCellAnchor>
  <xdr:twoCellAnchor editAs="oneCell">
    <xdr:from>
      <xdr:col>11</xdr:col>
      <xdr:colOff>381000</xdr:colOff>
      <xdr:row>0</xdr:row>
      <xdr:rowOff>0</xdr:rowOff>
    </xdr:from>
    <xdr:to>
      <xdr:col>13</xdr:col>
      <xdr:colOff>209550</xdr:colOff>
      <xdr:row>3</xdr:row>
      <xdr:rowOff>19050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295775" y="0"/>
          <a:ext cx="657225" cy="65722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342900</xdr:colOff>
          <xdr:row>0</xdr:row>
          <xdr:rowOff>171450</xdr:rowOff>
        </xdr:to>
        <xdr:sp macro="" textlink="">
          <xdr:nvSpPr>
            <xdr:cNvPr id="2049" name="Button 1" hidden="1">
              <a:extLst xmlns:a="http://schemas.openxmlformats.org/drawingml/2006/main">
                <a:ext uri="{63B3BB69-23CF-44E3-9099-C40C66FF867C}">
                  <a14:compatExt spid="_x0000_s204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485775</xdr:colOff>
          <xdr:row>0</xdr:row>
          <xdr:rowOff>171450</xdr:rowOff>
        </xdr:from>
        <xdr:to>
          <xdr:col>13</xdr:col>
          <xdr:colOff>342900</xdr:colOff>
          <xdr:row>1</xdr:row>
          <xdr:rowOff>47625</xdr:rowOff>
        </xdr:to>
        <xdr:sp macro="" textlink="">
          <xdr:nvSpPr>
            <xdr:cNvPr id="2050" name="Button 2" hidden="1">
              <a:extLst xmlns:a="http://schemas.openxmlformats.org/drawingml/2006/main">
                <a:ext uri="{63B3BB69-23CF-44E3-9099-C40C66FF867C}">
                  <a14:compatExt spid="_x0000_s205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266700</xdr:colOff>
      <xdr:row>0</xdr:row>
      <xdr:rowOff>0</xdr:rowOff>
    </xdr:from>
    <xdr:to>
      <xdr:col>17</xdr:col>
      <xdr:colOff>28575</xdr:colOff>
      <xdr:row>2</xdr:row>
      <xdr:rowOff>9525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429250" y="0"/>
          <a:ext cx="1419225" cy="514350"/>
        </a:xfrm>
        <a:prstGeom prst="rect">
          <a:avLst/>
        </a:prstGeom>
        <a:ln>
          <a:noFill/>
        </a:ln>
      </xdr:spPr>
    </xdr:pic>
    <xdr:clientData/>
  </xdr:twoCellAnchor>
  <xdr:twoCellAnchor editAs="oneCell">
    <xdr:from>
      <xdr:col>11</xdr:col>
      <xdr:colOff>314325</xdr:colOff>
      <xdr:row>0</xdr:row>
      <xdr:rowOff>0</xdr:rowOff>
    </xdr:from>
    <xdr:to>
      <xdr:col>13</xdr:col>
      <xdr:colOff>133350</xdr:colOff>
      <xdr:row>3</xdr:row>
      <xdr:rowOff>19050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648200" y="0"/>
          <a:ext cx="647700" cy="65722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342900</xdr:colOff>
          <xdr:row>0</xdr:row>
          <xdr:rowOff>171450</xdr:rowOff>
        </xdr:to>
        <xdr:sp macro="" textlink="">
          <xdr:nvSpPr>
            <xdr:cNvPr id="5121" name="Button 1" hidden="1">
              <a:extLst xmlns:a="http://schemas.openxmlformats.org/drawingml/2006/main">
                <a:ext uri="{63B3BB69-23CF-44E3-9099-C40C66FF867C}">
                  <a14:compatExt spid="_x0000_s512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485775</xdr:colOff>
          <xdr:row>0</xdr:row>
          <xdr:rowOff>171450</xdr:rowOff>
        </xdr:from>
        <xdr:to>
          <xdr:col>13</xdr:col>
          <xdr:colOff>342900</xdr:colOff>
          <xdr:row>1</xdr:row>
          <xdr:rowOff>47625</xdr:rowOff>
        </xdr:to>
        <xdr:sp macro="" textlink="">
          <xdr:nvSpPr>
            <xdr:cNvPr id="5122" name="Button 2" hidden="1">
              <a:extLst xmlns:a="http://schemas.openxmlformats.org/drawingml/2006/main">
                <a:ext uri="{63B3BB69-23CF-44E3-9099-C40C66FF867C}">
                  <a14:compatExt spid="_x0000_s512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257175</xdr:colOff>
      <xdr:row>0</xdr:row>
      <xdr:rowOff>0</xdr:rowOff>
    </xdr:from>
    <xdr:to>
      <xdr:col>17</xdr:col>
      <xdr:colOff>38100</xdr:colOff>
      <xdr:row>2</xdr:row>
      <xdr:rowOff>9525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000625" y="0"/>
          <a:ext cx="1438275" cy="514350"/>
        </a:xfrm>
        <a:prstGeom prst="rect">
          <a:avLst/>
        </a:prstGeom>
        <a:ln>
          <a:noFill/>
        </a:ln>
      </xdr:spPr>
    </xdr:pic>
    <xdr:clientData/>
  </xdr:twoCellAnchor>
  <xdr:twoCellAnchor editAs="oneCell">
    <xdr:from>
      <xdr:col>11</xdr:col>
      <xdr:colOff>381000</xdr:colOff>
      <xdr:row>0</xdr:row>
      <xdr:rowOff>0</xdr:rowOff>
    </xdr:from>
    <xdr:to>
      <xdr:col>13</xdr:col>
      <xdr:colOff>209550</xdr:colOff>
      <xdr:row>3</xdr:row>
      <xdr:rowOff>19050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295775" y="0"/>
          <a:ext cx="657225" cy="65722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342900</xdr:colOff>
          <xdr:row>0</xdr:row>
          <xdr:rowOff>171450</xdr:rowOff>
        </xdr:to>
        <xdr:sp macro="" textlink="">
          <xdr:nvSpPr>
            <xdr:cNvPr id="4097" name="Button 1" hidden="1">
              <a:extLst xmlns:a="http://schemas.openxmlformats.org/drawingml/2006/main">
                <a:ext uri="{63B3BB69-23CF-44E3-9099-C40C66FF867C}">
                  <a14:compatExt spid="_x0000_s409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485775</xdr:colOff>
          <xdr:row>0</xdr:row>
          <xdr:rowOff>171450</xdr:rowOff>
        </xdr:from>
        <xdr:to>
          <xdr:col>13</xdr:col>
          <xdr:colOff>342900</xdr:colOff>
          <xdr:row>1</xdr:row>
          <xdr:rowOff>47625</xdr:rowOff>
        </xdr:to>
        <xdr:sp macro="" textlink="">
          <xdr:nvSpPr>
            <xdr:cNvPr id="4098" name="Button 2" hidden="1">
              <a:extLst xmlns:a="http://schemas.openxmlformats.org/drawingml/2006/main">
                <a:ext uri="{63B3BB69-23CF-44E3-9099-C40C66FF867C}">
                  <a14:compatExt spid="_x0000_s4098"/>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266700</xdr:colOff>
      <xdr:row>0</xdr:row>
      <xdr:rowOff>0</xdr:rowOff>
    </xdr:from>
    <xdr:to>
      <xdr:col>17</xdr:col>
      <xdr:colOff>28575</xdr:colOff>
      <xdr:row>2</xdr:row>
      <xdr:rowOff>9525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429250" y="0"/>
          <a:ext cx="1419225" cy="514350"/>
        </a:xfrm>
        <a:prstGeom prst="rect">
          <a:avLst/>
        </a:prstGeom>
        <a:ln>
          <a:noFill/>
        </a:ln>
      </xdr:spPr>
    </xdr:pic>
    <xdr:clientData/>
  </xdr:twoCellAnchor>
  <xdr:twoCellAnchor editAs="oneCell">
    <xdr:from>
      <xdr:col>11</xdr:col>
      <xdr:colOff>314325</xdr:colOff>
      <xdr:row>0</xdr:row>
      <xdr:rowOff>0</xdr:rowOff>
    </xdr:from>
    <xdr:to>
      <xdr:col>13</xdr:col>
      <xdr:colOff>133350</xdr:colOff>
      <xdr:row>3</xdr:row>
      <xdr:rowOff>19050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648200" y="0"/>
          <a:ext cx="647700" cy="65722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342900</xdr:colOff>
          <xdr:row>0</xdr:row>
          <xdr:rowOff>171450</xdr:rowOff>
        </xdr:to>
        <xdr:sp macro="" textlink="">
          <xdr:nvSpPr>
            <xdr:cNvPr id="7169" name="Button 1" hidden="1">
              <a:extLst xmlns:a="http://schemas.openxmlformats.org/drawingml/2006/main">
                <a:ext uri="{63B3BB69-23CF-44E3-9099-C40C66FF867C}">
                  <a14:compatExt spid="_x0000_s716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485775</xdr:colOff>
          <xdr:row>0</xdr:row>
          <xdr:rowOff>171450</xdr:rowOff>
        </xdr:from>
        <xdr:to>
          <xdr:col>13</xdr:col>
          <xdr:colOff>342900</xdr:colOff>
          <xdr:row>1</xdr:row>
          <xdr:rowOff>47625</xdr:rowOff>
        </xdr:to>
        <xdr:sp macro="" textlink="">
          <xdr:nvSpPr>
            <xdr:cNvPr id="7170" name="Button 2" hidden="1">
              <a:extLst xmlns:a="http://schemas.openxmlformats.org/drawingml/2006/main">
                <a:ext uri="{63B3BB69-23CF-44E3-9099-C40C66FF867C}">
                  <a14:compatExt spid="_x0000_s717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600075</xdr:colOff>
      <xdr:row>23</xdr:row>
      <xdr:rowOff>9525</xdr:rowOff>
    </xdr:from>
    <xdr:to>
      <xdr:col>32</xdr:col>
      <xdr:colOff>542925</xdr:colOff>
      <xdr:row>38</xdr:row>
      <xdr:rowOff>0</xdr:rowOff>
    </xdr:to>
    <xdr:sp macro="" textlink="">
      <xdr:nvSpPr>
        <xdr:cNvPr id="2" name="Text Box 3"/>
        <xdr:cNvSpPr txBox="1">
          <a:spLocks noChangeArrowheads="1"/>
        </xdr:cNvSpPr>
      </xdr:nvSpPr>
      <xdr:spPr bwMode="auto">
        <a:xfrm>
          <a:off x="7677150" y="4429125"/>
          <a:ext cx="6400800" cy="2809875"/>
        </a:xfrm>
        <a:prstGeom prst="rect">
          <a:avLst/>
        </a:prstGeom>
        <a:solidFill>
          <a:srgbClr val="FFFFFF"/>
        </a:solidFill>
        <a:ln w="9525">
          <a:solidFill>
            <a:srgbClr val="000000"/>
          </a:solidFill>
          <a:miter lim="800000"/>
          <a:headEnd type="none"/>
          <a:tailEnd type="none"/>
        </a:ln>
      </xdr:spPr>
      <xdr:txBody>
        <a:bodyPr vertOverflow="clip" wrap="square" lIns="36576" tIns="27432" rIns="0" bIns="0" anchor="t" upright="1"/>
        <a:lstStyle/>
        <a:p>
          <a:pPr algn="l" rtl="1">
            <a:defRPr sz="1000"/>
          </a:pPr>
          <a:r>
            <a:rPr lang="en-US" sz="1400" b="0" i="0" strike="noStrike">
              <a:solidFill>
                <a:srgbClr val="000000"/>
              </a:solidFill>
              <a:latin typeface="Arial"/>
              <a:cs typeface="Arial"/>
            </a:rPr>
            <a:t>Catatan :</a:t>
          </a:r>
        </a:p>
        <a:p>
          <a:pPr algn="l" rtl="1">
            <a:defRPr sz="1000"/>
          </a:pPr>
          <a:r>
            <a:rPr lang="en-US" sz="1400" b="0" i="0" strike="noStrike">
              <a:solidFill>
                <a:srgbClr val="000000"/>
              </a:solidFill>
              <a:latin typeface="Arial"/>
              <a:cs typeface="Arial"/>
            </a:rPr>
            <a:t>Pemain atau peserta yang memiliki nilai tertinggi,ditetapkan sebagai juara.</a:t>
          </a:r>
        </a:p>
        <a:p>
          <a:pPr algn="l" rtl="1">
            <a:defRPr sz="1000"/>
          </a:pPr>
          <a:r>
            <a:rPr lang="en-US" sz="1400" b="0" i="0" strike="noStrike">
              <a:solidFill>
                <a:srgbClr val="000000"/>
              </a:solidFill>
              <a:latin typeface="Arial"/>
              <a:cs typeface="Arial"/>
            </a:rPr>
            <a:t>Bila terdapat 2(dua) peserta yang nilainya sama,maka akan ditetapkan dengan memilih peserta yang memenangkan pertandingan kedua peserta tersebut. </a:t>
          </a:r>
        </a:p>
        <a:p>
          <a:pPr algn="l" rtl="1">
            <a:defRPr sz="1000"/>
          </a:pPr>
          <a:r>
            <a:rPr lang="en-US" sz="1400" b="0" i="0" strike="noStrike">
              <a:solidFill>
                <a:srgbClr val="000000"/>
              </a:solidFill>
              <a:latin typeface="Arial"/>
              <a:cs typeface="Arial"/>
            </a:rPr>
            <a:t>Bila terdapat tiga atau lebih peserta yang sama nilai kemenangannya maka,</a:t>
          </a:r>
        </a:p>
        <a:p>
          <a:pPr algn="l" rtl="1">
            <a:defRPr sz="1000"/>
          </a:pPr>
          <a:r>
            <a:rPr lang="en-US" sz="1400" b="0" i="0" strike="noStrike">
              <a:solidFill>
                <a:srgbClr val="000000"/>
              </a:solidFill>
              <a:latin typeface="Arial"/>
              <a:cs typeface="Arial"/>
            </a:rPr>
            <a:t>1) Bila terdapat kesamaan dalam hal ini maka peserta yang memiliki % kemenangan set terbaik ditetapkan sebagai juara.</a:t>
          </a:r>
        </a:p>
        <a:p>
          <a:pPr algn="l" rtl="1">
            <a:defRPr sz="1000"/>
          </a:pPr>
          <a:r>
            <a:rPr lang="en-US" sz="1400" b="0" i="0" strike="noStrike">
              <a:solidFill>
                <a:srgbClr val="000000"/>
              </a:solidFill>
              <a:latin typeface="Arial"/>
              <a:cs typeface="Arial"/>
            </a:rPr>
            <a:t>2) Jika % kemenangan set masih sama maka peserta yang memiliki % game kemenangan terbaik akan dinyatakan sebagai juara.</a:t>
          </a:r>
        </a:p>
        <a:p>
          <a:pPr algn="l" rtl="1">
            <a:defRPr sz="1000"/>
          </a:pPr>
          <a:r>
            <a:rPr lang="en-US" sz="1400" b="0" i="0" strike="noStrike">
              <a:solidFill>
                <a:srgbClr val="000000"/>
              </a:solidFill>
              <a:latin typeface="Arial"/>
              <a:cs typeface="Arial"/>
            </a:rPr>
            <a:t>3) Jika % kemenangan game masih sama,maka kemenangan akan ditentukan dengan diundi (undian).</a:t>
          </a:r>
        </a:p>
        <a:p>
          <a:pPr algn="l" rtl="1">
            <a:defRPr sz="1000"/>
          </a:pPr>
          <a:r>
            <a:rPr lang="en-US" sz="1400" b="0" i="0" strike="noStrike">
              <a:solidFill>
                <a:srgbClr val="000000"/>
              </a:solidFill>
              <a:latin typeface="Arial"/>
              <a:cs typeface="Arial"/>
            </a:rPr>
            <a:t>Jika suatu pertandingan terhenti yang diakibatkan karena pemainnya cedera dan lain sebagainya, maka pertandingan dianggap selesai secara keseluruhan. Perolehan skor pemain yang menang akan dicatat secara maksimal, dan perolehan skor pemain yang kalah akan dicatat sebagai mana permainan terhenti. Misalnya : 6-4,Ret., maka akan menjadi 84. Jika pemain yang mengalami cedera adalah pemain yang unggul , maka skor akan dicatat 68. Jika pemain dinyatakan kalah WO, atau default, maka nilainya akan dianggap kalah 80. .,</a:t>
          </a:r>
        </a:p>
      </xdr:txBody>
    </xdr:sp>
    <xdr:clientData/>
  </xdr:twoCellAnchor>
  <xdr:twoCellAnchor editAs="oneCell">
    <xdr:from>
      <xdr:col>19</xdr:col>
      <xdr:colOff>66675</xdr:colOff>
      <xdr:row>0</xdr:row>
      <xdr:rowOff>0</xdr:rowOff>
    </xdr:from>
    <xdr:to>
      <xdr:col>23</xdr:col>
      <xdr:colOff>38100</xdr:colOff>
      <xdr:row>2</xdr:row>
      <xdr:rowOff>76200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695950" y="0"/>
          <a:ext cx="1419225" cy="523875"/>
        </a:xfrm>
        <a:prstGeom prst="rect">
          <a:avLst/>
        </a:prstGeom>
        <a:ln>
          <a:noFill/>
        </a:ln>
      </xdr:spPr>
    </xdr:pic>
    <xdr:clientData/>
  </xdr:twoCellAnchor>
  <xdr:twoCellAnchor editAs="oneCell">
    <xdr:from>
      <xdr:col>0</xdr:col>
      <xdr:colOff>66675</xdr:colOff>
      <xdr:row>0</xdr:row>
      <xdr:rowOff>19050</xdr:rowOff>
    </xdr:from>
    <xdr:to>
      <xdr:col>1</xdr:col>
      <xdr:colOff>295275</xdr:colOff>
      <xdr:row>3</xdr:row>
      <xdr:rowOff>9525</xdr:rowOff>
    </xdr:to>
    <xdr:pic>
      <xdr:nvPicPr>
        <xdr:cNvPr id="4" name="Pictur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6675" y="19050"/>
          <a:ext cx="657225" cy="666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257175</xdr:colOff>
      <xdr:row>0</xdr:row>
      <xdr:rowOff>0</xdr:rowOff>
    </xdr:from>
    <xdr:to>
      <xdr:col>17</xdr:col>
      <xdr:colOff>38100</xdr:colOff>
      <xdr:row>2</xdr:row>
      <xdr:rowOff>9525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000625" y="0"/>
          <a:ext cx="1438275" cy="514350"/>
        </a:xfrm>
        <a:prstGeom prst="rect">
          <a:avLst/>
        </a:prstGeom>
        <a:ln>
          <a:noFill/>
        </a:ln>
      </xdr:spPr>
    </xdr:pic>
    <xdr:clientData/>
  </xdr:twoCellAnchor>
  <xdr:twoCellAnchor editAs="oneCell">
    <xdr:from>
      <xdr:col>11</xdr:col>
      <xdr:colOff>381000</xdr:colOff>
      <xdr:row>0</xdr:row>
      <xdr:rowOff>0</xdr:rowOff>
    </xdr:from>
    <xdr:to>
      <xdr:col>13</xdr:col>
      <xdr:colOff>209550</xdr:colOff>
      <xdr:row>3</xdr:row>
      <xdr:rowOff>19050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295775" y="0"/>
          <a:ext cx="657225" cy="65722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11</xdr:col>
          <xdr:colOff>495300</xdr:colOff>
          <xdr:row>0</xdr:row>
          <xdr:rowOff>9525</xdr:rowOff>
        </xdr:from>
        <xdr:to>
          <xdr:col>13</xdr:col>
          <xdr:colOff>342900</xdr:colOff>
          <xdr:row>0</xdr:row>
          <xdr:rowOff>171450</xdr:rowOff>
        </xdr:to>
        <xdr:sp macro="" textlink="">
          <xdr:nvSpPr>
            <xdr:cNvPr id="6145" name="Button 1" hidden="1">
              <a:extLst xmlns:a="http://schemas.openxmlformats.org/drawingml/2006/main">
                <a:ext uri="{63B3BB69-23CF-44E3-9099-C40C66FF867C}">
                  <a14:compatExt spid="_x0000_s614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485775</xdr:colOff>
          <xdr:row>0</xdr:row>
          <xdr:rowOff>171450</xdr:rowOff>
        </xdr:from>
        <xdr:to>
          <xdr:col>13</xdr:col>
          <xdr:colOff>342900</xdr:colOff>
          <xdr:row>1</xdr:row>
          <xdr:rowOff>47625</xdr:rowOff>
        </xdr:to>
        <xdr:sp macro="" textlink="">
          <xdr:nvSpPr>
            <xdr:cNvPr id="6146" name="Button 2" hidden="1">
              <a:extLst xmlns:a="http://schemas.openxmlformats.org/drawingml/2006/main">
                <a:ext uri="{63B3BB69-23CF-44E3-9099-C40C66FF867C}">
                  <a14:compatExt spid="_x0000_s6146"/>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id-ID" sz="800" b="0" i="1" u="none" strike="noStrike" baseline="0">
                  <a:solidFill>
                    <a:srgbClr val="FF0000"/>
                  </a:solidFill>
                  <a:latin typeface="Arial"/>
                  <a:cs typeface="Arial"/>
                </a:rPr>
                <a:t>HideCU</a:t>
              </a:r>
            </a:p>
          </xdr:txBody>
        </xdr:sp>
        <xdr:clientData fPrintsWithSheet="0"/>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TB%20-%20Copy%20-%20Cop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TB%20-%20GPA%2045%20&amp;%205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T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5"/>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 (2"/>
      <sheetName val="Boys Si Main Draw Sign-in sheet"/>
      <sheetName val="Boys Si Main Draw Prep"/>
      <sheetName val="Boys Si Main 16"/>
      <sheetName val="Boys Si Main 24&amp;32"/>
      <sheetName val="Boys Si Main 48&amp;64"/>
      <sheetName val="Boys Si Main 96&amp;128"/>
      <sheetName val="Girls Si MainDraw Sign-in s (2"/>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16"/>
      <sheetName val="Girls Do Main Draw Prep"/>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sheetDataSet>
      <sheetData sheetId="0"/>
      <sheetData sheetId="1"/>
      <sheetData sheetId="2">
        <row r="10">
          <cell r="C10" t="str">
            <v>Kelapa Gading, DKI</v>
          </cell>
          <cell r="E10" t="str">
            <v>Eka Rahmat</v>
          </cell>
        </row>
      </sheetData>
      <sheetData sheetId="3">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5">
          <cell r="V5">
            <v>4</v>
          </cell>
        </row>
        <row r="7">
          <cell r="A7" t="str">
            <v>Line</v>
          </cell>
          <cell r="B7" t="str">
            <v>Family name</v>
          </cell>
          <cell r="C7" t="str">
            <v>First name</v>
          </cell>
          <cell r="D7" t="str">
            <v>Nat.</v>
          </cell>
          <cell r="E7" t="str">
            <v>PNP</v>
          </cell>
          <cell r="F7" t="str">
            <v>Si Main
DA, SE, Q</v>
          </cell>
          <cell r="G7" t="str">
            <v>Family name</v>
          </cell>
          <cell r="H7" t="str">
            <v>First name</v>
          </cell>
          <cell r="I7" t="str">
            <v>Nat.</v>
          </cell>
          <cell r="L7" t="str">
            <v>Status
No</v>
          </cell>
          <cell r="M7" t="str">
            <v>PNP</v>
          </cell>
          <cell r="N7" t="str">
            <v>Si Main
DA, SE, Q</v>
          </cell>
          <cell r="O7" t="str">
            <v>Seq
123</v>
          </cell>
          <cell r="P7" t="str">
            <v>Seq
abc</v>
          </cell>
          <cell r="Q7" t="str">
            <v>Acc
Pri-
ority</v>
          </cell>
          <cell r="R7" t="str">
            <v>Comb
Ranking</v>
          </cell>
          <cell r="S7" t="str">
            <v>Acc.
Tie-
Break</v>
          </cell>
          <cell r="T7" t="str">
            <v>Do Acc
status
DA,WC
A</v>
          </cell>
          <cell r="U7" t="str">
            <v>SEED PNP</v>
          </cell>
          <cell r="V7" t="str">
            <v>Seed Pos</v>
          </cell>
        </row>
        <row r="8">
          <cell r="A8">
            <v>1</v>
          </cell>
          <cell r="B8" t="str">
            <v>Indriatno</v>
          </cell>
          <cell r="C8" t="str">
            <v>Sutjiadi</v>
          </cell>
          <cell r="G8" t="str">
            <v>Sutiono</v>
          </cell>
          <cell r="H8" t="str">
            <v>Teguh</v>
          </cell>
          <cell r="I8">
            <v>1</v>
          </cell>
          <cell r="O8">
            <v>0</v>
          </cell>
          <cell r="P8">
            <v>0</v>
          </cell>
          <cell r="Q8">
            <v>0</v>
          </cell>
          <cell r="R8">
            <v>0</v>
          </cell>
          <cell r="U8">
            <v>0</v>
          </cell>
          <cell r="V8">
            <v>1</v>
          </cell>
        </row>
        <row r="9">
          <cell r="A9">
            <v>2</v>
          </cell>
          <cell r="B9" t="str">
            <v>Wawan</v>
          </cell>
          <cell r="C9" t="str">
            <v>Hermawan</v>
          </cell>
          <cell r="G9" t="str">
            <v>Nanang Tedi</v>
          </cell>
          <cell r="H9" t="str">
            <v>Kurniadi</v>
          </cell>
          <cell r="I9">
            <v>2</v>
          </cell>
          <cell r="O9">
            <v>0</v>
          </cell>
          <cell r="P9">
            <v>0</v>
          </cell>
          <cell r="Q9">
            <v>0</v>
          </cell>
          <cell r="R9">
            <v>0</v>
          </cell>
          <cell r="U9">
            <v>0</v>
          </cell>
          <cell r="V9">
            <v>2</v>
          </cell>
        </row>
        <row r="10">
          <cell r="A10">
            <v>3</v>
          </cell>
          <cell r="B10" t="str">
            <v>Dida S. </v>
          </cell>
          <cell r="C10" t="str">
            <v>Maulana</v>
          </cell>
          <cell r="G10" t="str">
            <v>Wawan</v>
          </cell>
          <cell r="H10" t="str">
            <v>Gunawan</v>
          </cell>
          <cell r="I10">
            <v>3</v>
          </cell>
          <cell r="O10">
            <v>0</v>
          </cell>
          <cell r="P10">
            <v>0</v>
          </cell>
          <cell r="Q10">
            <v>0</v>
          </cell>
          <cell r="R10">
            <v>0</v>
          </cell>
          <cell r="U10">
            <v>0</v>
          </cell>
          <cell r="V10">
            <v>3</v>
          </cell>
        </row>
        <row r="11">
          <cell r="A11">
            <v>4</v>
          </cell>
          <cell r="B11" t="str">
            <v>Monty</v>
          </cell>
          <cell r="C11" t="str">
            <v>Girianna</v>
          </cell>
          <cell r="G11" t="str">
            <v>Sardjito</v>
          </cell>
          <cell r="I11">
            <v>4</v>
          </cell>
          <cell r="O11">
            <v>0</v>
          </cell>
          <cell r="P11">
            <v>0</v>
          </cell>
          <cell r="Q11">
            <v>0</v>
          </cell>
          <cell r="R11">
            <v>0</v>
          </cell>
          <cell r="U11">
            <v>0</v>
          </cell>
          <cell r="V11">
            <v>4</v>
          </cell>
        </row>
        <row r="12">
          <cell r="A12">
            <v>5</v>
          </cell>
          <cell r="B12" t="str">
            <v>Fredy P</v>
          </cell>
          <cell r="C12" t="str">
            <v>Sibarani</v>
          </cell>
          <cell r="G12" t="str">
            <v>Koko E</v>
          </cell>
          <cell r="O12">
            <v>0</v>
          </cell>
          <cell r="P12">
            <v>0</v>
          </cell>
          <cell r="Q12">
            <v>0</v>
          </cell>
          <cell r="R12">
            <v>0</v>
          </cell>
          <cell r="U12">
            <v>0</v>
          </cell>
        </row>
        <row r="13">
          <cell r="A13">
            <v>6</v>
          </cell>
          <cell r="B13" t="str">
            <v>Wahyoe</v>
          </cell>
          <cell r="C13" t="str">
            <v>Prawoto</v>
          </cell>
          <cell r="G13" t="str">
            <v>Ferry</v>
          </cell>
          <cell r="H13" t="str">
            <v>Antameng</v>
          </cell>
          <cell r="O13">
            <v>0</v>
          </cell>
          <cell r="P13">
            <v>0</v>
          </cell>
          <cell r="Q13">
            <v>0</v>
          </cell>
          <cell r="R13">
            <v>0</v>
          </cell>
          <cell r="U13">
            <v>0</v>
          </cell>
        </row>
        <row r="14">
          <cell r="A14">
            <v>7</v>
          </cell>
          <cell r="B14" t="str">
            <v>Suhardi</v>
          </cell>
          <cell r="G14" t="str">
            <v>Yarmanto</v>
          </cell>
          <cell r="O14">
            <v>0</v>
          </cell>
          <cell r="P14">
            <v>0</v>
          </cell>
          <cell r="Q14">
            <v>0</v>
          </cell>
          <cell r="R14">
            <v>0</v>
          </cell>
          <cell r="U14">
            <v>0</v>
          </cell>
        </row>
        <row r="15">
          <cell r="A15">
            <v>8</v>
          </cell>
          <cell r="B15" t="str">
            <v>Pedhet</v>
          </cell>
          <cell r="C15" t="str">
            <v>Wijaya</v>
          </cell>
          <cell r="G15" t="str">
            <v>Sujaswin</v>
          </cell>
          <cell r="O15">
            <v>0</v>
          </cell>
          <cell r="P15">
            <v>0</v>
          </cell>
          <cell r="Q15">
            <v>0</v>
          </cell>
          <cell r="R15">
            <v>0</v>
          </cell>
          <cell r="U15">
            <v>0</v>
          </cell>
        </row>
        <row r="16">
          <cell r="A16">
            <v>9</v>
          </cell>
          <cell r="B16" t="str">
            <v>Budhi</v>
          </cell>
          <cell r="C16" t="str">
            <v>Martono</v>
          </cell>
          <cell r="G16" t="str">
            <v>Sumadi</v>
          </cell>
          <cell r="H16" t="str">
            <v>Pito</v>
          </cell>
          <cell r="O16">
            <v>0</v>
          </cell>
          <cell r="P16">
            <v>0</v>
          </cell>
          <cell r="Q16">
            <v>0</v>
          </cell>
          <cell r="R16">
            <v>0</v>
          </cell>
          <cell r="U16">
            <v>0</v>
          </cell>
        </row>
        <row r="17">
          <cell r="A17">
            <v>10</v>
          </cell>
          <cell r="B17" t="str">
            <v>Sugembong</v>
          </cell>
          <cell r="G17" t="str">
            <v>Novian Imamsjah</v>
          </cell>
          <cell r="H17" t="str">
            <v>Roesli</v>
          </cell>
          <cell r="O17">
            <v>0</v>
          </cell>
          <cell r="P17">
            <v>0</v>
          </cell>
          <cell r="Q17">
            <v>0</v>
          </cell>
          <cell r="R17">
            <v>0</v>
          </cell>
          <cell r="U17">
            <v>0</v>
          </cell>
        </row>
        <row r="18">
          <cell r="A18">
            <v>11</v>
          </cell>
          <cell r="B18" t="str">
            <v>Bambang</v>
          </cell>
          <cell r="C18" t="str">
            <v>Setiawan</v>
          </cell>
          <cell r="G18" t="str">
            <v>Srihanto</v>
          </cell>
          <cell r="H18" t="str">
            <v>Ary Nugroho</v>
          </cell>
          <cell r="O18">
            <v>0</v>
          </cell>
          <cell r="P18">
            <v>0</v>
          </cell>
          <cell r="Q18">
            <v>0</v>
          </cell>
          <cell r="R18">
            <v>0</v>
          </cell>
          <cell r="U18">
            <v>0</v>
          </cell>
        </row>
        <row r="19">
          <cell r="A19">
            <v>12</v>
          </cell>
          <cell r="B19" t="str">
            <v>Tigor</v>
          </cell>
          <cell r="C19" t="str">
            <v>Manurung</v>
          </cell>
          <cell r="G19" t="str">
            <v>Hendra</v>
          </cell>
          <cell r="H19" t="str">
            <v>Jaya</v>
          </cell>
          <cell r="O19">
            <v>0</v>
          </cell>
          <cell r="P19">
            <v>0</v>
          </cell>
          <cell r="Q19">
            <v>0</v>
          </cell>
          <cell r="R19">
            <v>0</v>
          </cell>
          <cell r="U19">
            <v>0</v>
          </cell>
        </row>
        <row r="20">
          <cell r="A20">
            <v>13</v>
          </cell>
          <cell r="B20" t="str">
            <v>Setyo</v>
          </cell>
          <cell r="C20" t="str">
            <v>Waluyo</v>
          </cell>
          <cell r="G20" t="str">
            <v>Sudaryanto</v>
          </cell>
          <cell r="O20">
            <v>0</v>
          </cell>
          <cell r="P20">
            <v>0</v>
          </cell>
          <cell r="Q20">
            <v>0</v>
          </cell>
          <cell r="R20">
            <v>0</v>
          </cell>
          <cell r="U20">
            <v>0</v>
          </cell>
        </row>
        <row r="21">
          <cell r="A21">
            <v>14</v>
          </cell>
          <cell r="B21" t="str">
            <v>Amor</v>
          </cell>
          <cell r="C21" t="str">
            <v>Kodrat</v>
          </cell>
          <cell r="G21" t="str">
            <v>Budiarto</v>
          </cell>
          <cell r="O21">
            <v>0</v>
          </cell>
          <cell r="P21">
            <v>0</v>
          </cell>
          <cell r="Q21">
            <v>0</v>
          </cell>
          <cell r="R21">
            <v>0</v>
          </cell>
          <cell r="U21">
            <v>0</v>
          </cell>
        </row>
        <row r="22">
          <cell r="A22">
            <v>15</v>
          </cell>
          <cell r="B22" t="str">
            <v>Gendut Kunaheni</v>
          </cell>
          <cell r="G22" t="str">
            <v>Sujono </v>
          </cell>
          <cell r="H22" t="str">
            <v>Yudhi</v>
          </cell>
          <cell r="O22">
            <v>0</v>
          </cell>
          <cell r="P22">
            <v>0</v>
          </cell>
          <cell r="Q22">
            <v>0</v>
          </cell>
          <cell r="R22">
            <v>0</v>
          </cell>
          <cell r="U22">
            <v>0</v>
          </cell>
        </row>
        <row r="23">
          <cell r="A23">
            <v>16</v>
          </cell>
          <cell r="O23">
            <v>0</v>
          </cell>
          <cell r="P23">
            <v>0</v>
          </cell>
          <cell r="Q23">
            <v>0</v>
          </cell>
        </row>
      </sheetData>
      <sheetData sheetId="45"/>
      <sheetData sheetId="46"/>
      <sheetData sheetId="47"/>
      <sheetData sheetId="48"/>
      <sheetData sheetId="49"/>
      <sheetData sheetId="50">
        <row r="5">
          <cell r="V5">
            <v>0</v>
          </cell>
        </row>
        <row r="7">
          <cell r="A7" t="str">
            <v>Line</v>
          </cell>
          <cell r="B7" t="str">
            <v>Family name</v>
          </cell>
          <cell r="C7" t="str">
            <v>First name</v>
          </cell>
          <cell r="D7" t="str">
            <v>Nat.</v>
          </cell>
          <cell r="E7" t="str">
            <v>ITF 18
Rank</v>
          </cell>
          <cell r="F7" t="str">
            <v>Si Main
DA, SE, Q</v>
          </cell>
          <cell r="G7" t="str">
            <v>Family name</v>
          </cell>
          <cell r="H7" t="str">
            <v>First name</v>
          </cell>
          <cell r="I7" t="str">
            <v>Nat.</v>
          </cell>
          <cell r="L7" t="str">
            <v>Status
No</v>
          </cell>
          <cell r="M7" t="str">
            <v>ITF 18
Rank</v>
          </cell>
          <cell r="N7" t="str">
            <v>Si Main
DA, SE,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B8" t="str">
            <v>Erwin</v>
          </cell>
          <cell r="C8" t="str">
            <v>Danuaji</v>
          </cell>
          <cell r="G8" t="str">
            <v>Vivi Sofiana</v>
          </cell>
          <cell r="H8" t="str">
            <v>Marisca</v>
          </cell>
          <cell r="I8">
            <v>1</v>
          </cell>
          <cell r="O8">
            <v>0</v>
          </cell>
          <cell r="P8">
            <v>0</v>
          </cell>
          <cell r="Q8">
            <v>0</v>
          </cell>
          <cell r="R8">
            <v>0</v>
          </cell>
          <cell r="U8">
            <v>0</v>
          </cell>
        </row>
        <row r="9">
          <cell r="A9">
            <v>2</v>
          </cell>
          <cell r="B9" t="str">
            <v>Gilbert</v>
          </cell>
          <cell r="C9" t="str">
            <v>Sondakh</v>
          </cell>
          <cell r="G9" t="str">
            <v>Ferita</v>
          </cell>
          <cell r="H9" t="str">
            <v>Dudiana</v>
          </cell>
          <cell r="I9">
            <v>2</v>
          </cell>
          <cell r="O9">
            <v>0</v>
          </cell>
          <cell r="P9">
            <v>0</v>
          </cell>
          <cell r="Q9">
            <v>0</v>
          </cell>
          <cell r="R9">
            <v>0</v>
          </cell>
          <cell r="U9">
            <v>0</v>
          </cell>
        </row>
        <row r="10">
          <cell r="A10">
            <v>3</v>
          </cell>
          <cell r="B10" t="str">
            <v>Teguh Imam</v>
          </cell>
          <cell r="C10" t="str">
            <v>Santosa</v>
          </cell>
          <cell r="G10" t="str">
            <v>Astuti</v>
          </cell>
          <cell r="H10" t="str">
            <v>Djuhaiz</v>
          </cell>
          <cell r="I10">
            <v>3</v>
          </cell>
          <cell r="O10">
            <v>0</v>
          </cell>
          <cell r="P10">
            <v>0</v>
          </cell>
          <cell r="Q10">
            <v>0</v>
          </cell>
          <cell r="R10">
            <v>0</v>
          </cell>
          <cell r="U10">
            <v>0</v>
          </cell>
        </row>
        <row r="11">
          <cell r="A11">
            <v>4</v>
          </cell>
          <cell r="B11" t="str">
            <v>Marsudi</v>
          </cell>
          <cell r="G11" t="str">
            <v>Patricia</v>
          </cell>
          <cell r="H11" t="str">
            <v>Imanuela</v>
          </cell>
          <cell r="I11">
            <v>4</v>
          </cell>
          <cell r="O11">
            <v>0</v>
          </cell>
          <cell r="P11">
            <v>0</v>
          </cell>
          <cell r="Q11">
            <v>0</v>
          </cell>
          <cell r="R11">
            <v>0</v>
          </cell>
          <cell r="U11">
            <v>0</v>
          </cell>
        </row>
        <row r="12">
          <cell r="A12">
            <v>5</v>
          </cell>
          <cell r="B12" t="str">
            <v>Joko</v>
          </cell>
          <cell r="C12" t="str">
            <v>Ramadhan</v>
          </cell>
          <cell r="G12" t="str">
            <v>Ibu Joko</v>
          </cell>
          <cell r="H12" t="str">
            <v>Ramadhan</v>
          </cell>
          <cell r="O12">
            <v>0</v>
          </cell>
          <cell r="P12">
            <v>0</v>
          </cell>
          <cell r="Q12">
            <v>0</v>
          </cell>
          <cell r="R12">
            <v>0</v>
          </cell>
          <cell r="U12">
            <v>0</v>
          </cell>
        </row>
        <row r="13">
          <cell r="A13">
            <v>6</v>
          </cell>
          <cell r="B13" t="str">
            <v>Daniel</v>
          </cell>
          <cell r="C13" t="str">
            <v>Adipradipto</v>
          </cell>
          <cell r="G13" t="str">
            <v>Arlene</v>
          </cell>
          <cell r="H13" t="str">
            <v>Dupe</v>
          </cell>
          <cell r="O13">
            <v>0</v>
          </cell>
          <cell r="P13">
            <v>0</v>
          </cell>
          <cell r="Q13">
            <v>0</v>
          </cell>
          <cell r="R13">
            <v>0</v>
          </cell>
          <cell r="U13">
            <v>0</v>
          </cell>
        </row>
        <row r="14">
          <cell r="A14">
            <v>7</v>
          </cell>
          <cell r="B14" t="str">
            <v>Arief</v>
          </cell>
          <cell r="C14" t="str">
            <v>Pramuhanto</v>
          </cell>
          <cell r="G14" t="str">
            <v>Barokah Sri</v>
          </cell>
          <cell r="H14" t="str">
            <v>Utami</v>
          </cell>
          <cell r="O14">
            <v>0</v>
          </cell>
          <cell r="P14">
            <v>0</v>
          </cell>
          <cell r="Q14">
            <v>0</v>
          </cell>
          <cell r="R14">
            <v>0</v>
          </cell>
          <cell r="U14">
            <v>0</v>
          </cell>
        </row>
        <row r="15">
          <cell r="A15">
            <v>8</v>
          </cell>
          <cell r="B15" t="str">
            <v>Ismunandar</v>
          </cell>
          <cell r="G15" t="str">
            <v>Sri Tantri</v>
          </cell>
          <cell r="H15" t="str">
            <v>A</v>
          </cell>
          <cell r="O15">
            <v>0</v>
          </cell>
          <cell r="P15">
            <v>0</v>
          </cell>
          <cell r="Q15">
            <v>0</v>
          </cell>
          <cell r="R15">
            <v>0</v>
          </cell>
          <cell r="U15">
            <v>0</v>
          </cell>
        </row>
        <row r="16">
          <cell r="A16">
            <v>9</v>
          </cell>
          <cell r="B16" t="str">
            <v>Adi</v>
          </cell>
          <cell r="C16" t="str">
            <v>Lelono</v>
          </cell>
          <cell r="G16" t="str">
            <v>Etin I</v>
          </cell>
          <cell r="O16">
            <v>0</v>
          </cell>
          <cell r="P16">
            <v>0</v>
          </cell>
          <cell r="Q16">
            <v>0</v>
          </cell>
          <cell r="R16">
            <v>0</v>
          </cell>
          <cell r="U16">
            <v>0</v>
          </cell>
        </row>
        <row r="17">
          <cell r="A17">
            <v>10</v>
          </cell>
          <cell r="B17" t="str">
            <v>Wijayanto Budi</v>
          </cell>
          <cell r="C17" t="str">
            <v>Santoso</v>
          </cell>
          <cell r="G17" t="str">
            <v>Arlene</v>
          </cell>
          <cell r="H17" t="str">
            <v>Krishnadewi</v>
          </cell>
          <cell r="O17">
            <v>0</v>
          </cell>
          <cell r="P17">
            <v>0</v>
          </cell>
          <cell r="Q17">
            <v>0</v>
          </cell>
          <cell r="R17">
            <v>0</v>
          </cell>
          <cell r="U17">
            <v>0</v>
          </cell>
        </row>
        <row r="18">
          <cell r="A18">
            <v>11</v>
          </cell>
          <cell r="B18" t="str">
            <v>Sutjipto</v>
          </cell>
          <cell r="C18" t="str">
            <v>Adi </v>
          </cell>
          <cell r="G18" t="str">
            <v>Kiani</v>
          </cell>
          <cell r="L18">
            <v>0</v>
          </cell>
          <cell r="O18">
            <v>0</v>
          </cell>
          <cell r="P18">
            <v>0</v>
          </cell>
          <cell r="Q18">
            <v>0</v>
          </cell>
          <cell r="R18">
            <v>0</v>
          </cell>
          <cell r="U18">
            <v>0</v>
          </cell>
        </row>
        <row r="19">
          <cell r="A19">
            <v>12</v>
          </cell>
          <cell r="B19" t="str">
            <v>Syawalianto </v>
          </cell>
          <cell r="C19" t="str">
            <v>Rahmaputro</v>
          </cell>
          <cell r="G19" t="str">
            <v>Salsalia</v>
          </cell>
          <cell r="L19">
            <v>0</v>
          </cell>
          <cell r="O19">
            <v>0</v>
          </cell>
          <cell r="P19">
            <v>0</v>
          </cell>
          <cell r="Q19">
            <v>0</v>
          </cell>
          <cell r="R19">
            <v>0</v>
          </cell>
          <cell r="U19">
            <v>0</v>
          </cell>
        </row>
        <row r="20">
          <cell r="A20">
            <v>13</v>
          </cell>
          <cell r="B20" t="str">
            <v>Koko Efraim</v>
          </cell>
          <cell r="C20" t="str">
            <v>Hutabarat</v>
          </cell>
          <cell r="G20" t="str">
            <v>Mutia</v>
          </cell>
          <cell r="H20" t="str">
            <v>AR</v>
          </cell>
          <cell r="L20">
            <v>0</v>
          </cell>
          <cell r="O20">
            <v>0</v>
          </cell>
          <cell r="P20">
            <v>0</v>
          </cell>
          <cell r="Q20">
            <v>0</v>
          </cell>
          <cell r="R20">
            <v>0</v>
          </cell>
          <cell r="U20">
            <v>0</v>
          </cell>
        </row>
        <row r="21">
          <cell r="A21">
            <v>14</v>
          </cell>
          <cell r="B21" t="str">
            <v>Wawan</v>
          </cell>
          <cell r="C21" t="str">
            <v>Hernawan</v>
          </cell>
          <cell r="G21" t="str">
            <v>Elza </v>
          </cell>
          <cell r="H21" t="str">
            <v>Amir</v>
          </cell>
          <cell r="L21">
            <v>0</v>
          </cell>
          <cell r="O21">
            <v>0</v>
          </cell>
          <cell r="P21">
            <v>0</v>
          </cell>
          <cell r="Q21">
            <v>0</v>
          </cell>
          <cell r="R21">
            <v>0</v>
          </cell>
          <cell r="U21">
            <v>0</v>
          </cell>
        </row>
        <row r="22">
          <cell r="A22">
            <v>15</v>
          </cell>
          <cell r="B22" t="str">
            <v>Yani Irwanif</v>
          </cell>
          <cell r="C22" t="str">
            <v>Djohan</v>
          </cell>
          <cell r="G22" t="str">
            <v>Evi</v>
          </cell>
          <cell r="L22">
            <v>0</v>
          </cell>
          <cell r="O22">
            <v>0</v>
          </cell>
          <cell r="P22">
            <v>0</v>
          </cell>
          <cell r="Q22">
            <v>0</v>
          </cell>
          <cell r="R22">
            <v>0</v>
          </cell>
          <cell r="U22">
            <v>0</v>
          </cell>
        </row>
        <row r="23">
          <cell r="A23">
            <v>16</v>
          </cell>
          <cell r="B23" t="str">
            <v>Afrizal</v>
          </cell>
          <cell r="G23" t="str">
            <v>Rina</v>
          </cell>
          <cell r="L23">
            <v>0</v>
          </cell>
          <cell r="O23">
            <v>0</v>
          </cell>
          <cell r="P23">
            <v>0</v>
          </cell>
          <cell r="Q23">
            <v>0</v>
          </cell>
          <cell r="R23">
            <v>0</v>
          </cell>
          <cell r="U23">
            <v>0</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5"/>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 (2"/>
      <sheetName val="Boys Si Main Draw Sign-in sheet"/>
      <sheetName val="Boys Si Main Draw Prep"/>
      <sheetName val="Boys Si Main 16"/>
      <sheetName val="Boys Si Main 24&amp;32"/>
      <sheetName val="Boys Si Main 48&amp;64"/>
      <sheetName val="Boys Si Main 96&amp;128"/>
      <sheetName val="Girls Si MainDraw Sign-in s (2"/>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sheetDataSet>
      <sheetData sheetId="0"/>
      <sheetData sheetId="1"/>
      <sheetData sheetId="2">
        <row r="10">
          <cell r="C10" t="str">
            <v>Kelapa Gading, DKI</v>
          </cell>
          <cell r="E10" t="str">
            <v>Eka Rahmat</v>
          </cell>
        </row>
      </sheetData>
      <sheetData sheetId="3">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5">
          <cell r="V5">
            <v>4</v>
          </cell>
        </row>
        <row r="7">
          <cell r="A7" t="str">
            <v>Line</v>
          </cell>
          <cell r="B7" t="str">
            <v>Family name</v>
          </cell>
          <cell r="C7" t="str">
            <v>First name</v>
          </cell>
          <cell r="D7" t="str">
            <v>Nat.</v>
          </cell>
          <cell r="E7" t="str">
            <v>PNP</v>
          </cell>
          <cell r="F7" t="str">
            <v>Si Main
DA, SE, Q</v>
          </cell>
          <cell r="G7" t="str">
            <v>Family name</v>
          </cell>
          <cell r="H7" t="str">
            <v>First name</v>
          </cell>
          <cell r="I7" t="str">
            <v>Nat.</v>
          </cell>
          <cell r="L7" t="str">
            <v>Status
No</v>
          </cell>
          <cell r="M7" t="str">
            <v>PNP</v>
          </cell>
          <cell r="N7" t="str">
            <v>Si Main
DA, SE, Q</v>
          </cell>
          <cell r="O7" t="str">
            <v>Seq
123</v>
          </cell>
          <cell r="P7" t="str">
            <v>Seq
abc</v>
          </cell>
          <cell r="Q7" t="str">
            <v>Acc
Pri-
ority</v>
          </cell>
          <cell r="R7" t="str">
            <v>Comb
Ranking</v>
          </cell>
          <cell r="S7" t="str">
            <v>Acc.
Tie-
Break</v>
          </cell>
          <cell r="T7" t="str">
            <v>Do Acc
status
DA,WC
A</v>
          </cell>
          <cell r="U7" t="str">
            <v>SEED PNP</v>
          </cell>
          <cell r="V7" t="str">
            <v>Seed Pos</v>
          </cell>
        </row>
        <row r="8">
          <cell r="A8">
            <v>1</v>
          </cell>
          <cell r="B8" t="str">
            <v>Nurul</v>
          </cell>
          <cell r="C8" t="str">
            <v>Syahri</v>
          </cell>
          <cell r="G8" t="str">
            <v>Pungky</v>
          </cell>
          <cell r="H8" t="str">
            <v>Haryono </v>
          </cell>
          <cell r="O8">
            <v>0</v>
          </cell>
          <cell r="P8">
            <v>0</v>
          </cell>
          <cell r="Q8">
            <v>0</v>
          </cell>
          <cell r="R8">
            <v>0</v>
          </cell>
          <cell r="U8">
            <v>0</v>
          </cell>
          <cell r="V8">
            <v>1</v>
          </cell>
        </row>
        <row r="9">
          <cell r="A9">
            <v>2</v>
          </cell>
          <cell r="B9" t="str">
            <v>Igtiander</v>
          </cell>
          <cell r="C9" t="str">
            <v>Purba</v>
          </cell>
          <cell r="G9" t="str">
            <v>Didi</v>
          </cell>
          <cell r="H9" t="str">
            <v>Sunadi</v>
          </cell>
          <cell r="O9">
            <v>0</v>
          </cell>
          <cell r="P9">
            <v>0</v>
          </cell>
          <cell r="Q9">
            <v>0</v>
          </cell>
          <cell r="R9">
            <v>0</v>
          </cell>
          <cell r="U9">
            <v>0</v>
          </cell>
          <cell r="V9">
            <v>2</v>
          </cell>
        </row>
        <row r="10">
          <cell r="A10">
            <v>3</v>
          </cell>
          <cell r="B10" t="str">
            <v>Agus</v>
          </cell>
          <cell r="C10" t="str">
            <v>Maryono</v>
          </cell>
          <cell r="G10" t="str">
            <v>Oberlin</v>
          </cell>
          <cell r="O10">
            <v>0</v>
          </cell>
          <cell r="P10">
            <v>0</v>
          </cell>
          <cell r="Q10">
            <v>0</v>
          </cell>
          <cell r="R10">
            <v>0</v>
          </cell>
          <cell r="U10">
            <v>0</v>
          </cell>
          <cell r="V10">
            <v>3</v>
          </cell>
        </row>
        <row r="11">
          <cell r="A11">
            <v>4</v>
          </cell>
          <cell r="B11" t="str">
            <v>Edgar</v>
          </cell>
          <cell r="C11" t="str">
            <v>Affandi</v>
          </cell>
          <cell r="G11" t="str">
            <v>Syaifuddin</v>
          </cell>
          <cell r="H11" t="str">
            <v>Said</v>
          </cell>
          <cell r="O11">
            <v>0</v>
          </cell>
          <cell r="P11">
            <v>0</v>
          </cell>
          <cell r="Q11">
            <v>0</v>
          </cell>
          <cell r="R11">
            <v>0</v>
          </cell>
          <cell r="U11">
            <v>0</v>
          </cell>
          <cell r="V11">
            <v>4</v>
          </cell>
        </row>
        <row r="12">
          <cell r="A12">
            <v>5</v>
          </cell>
          <cell r="B12" t="str">
            <v>Riswandi</v>
          </cell>
          <cell r="G12" t="str">
            <v>Hugo</v>
          </cell>
          <cell r="O12">
            <v>0</v>
          </cell>
          <cell r="P12">
            <v>0</v>
          </cell>
          <cell r="Q12">
            <v>0</v>
          </cell>
          <cell r="R12">
            <v>0</v>
          </cell>
          <cell r="U12">
            <v>0</v>
          </cell>
        </row>
        <row r="13">
          <cell r="A13">
            <v>6</v>
          </cell>
          <cell r="B13" t="str">
            <v>Gembong</v>
          </cell>
          <cell r="C13" t="str">
            <v>Budiono</v>
          </cell>
          <cell r="G13" t="str">
            <v>Juninato</v>
          </cell>
          <cell r="O13">
            <v>0</v>
          </cell>
          <cell r="P13">
            <v>0</v>
          </cell>
          <cell r="Q13">
            <v>0</v>
          </cell>
          <cell r="R13">
            <v>0</v>
          </cell>
          <cell r="U13">
            <v>0</v>
          </cell>
        </row>
        <row r="14">
          <cell r="A14">
            <v>7</v>
          </cell>
          <cell r="B14" t="str">
            <v>Tatang</v>
          </cell>
          <cell r="C14" t="str">
            <v>Hendra</v>
          </cell>
          <cell r="G14" t="str">
            <v>Ariyanto Budi</v>
          </cell>
          <cell r="H14" t="str">
            <v>Santoso</v>
          </cell>
          <cell r="O14">
            <v>0</v>
          </cell>
          <cell r="P14">
            <v>0</v>
          </cell>
          <cell r="Q14">
            <v>0</v>
          </cell>
          <cell r="R14">
            <v>0</v>
          </cell>
          <cell r="U14">
            <v>0</v>
          </cell>
        </row>
        <row r="15">
          <cell r="A15">
            <v>8</v>
          </cell>
          <cell r="B15" t="str">
            <v>M. Adi</v>
          </cell>
          <cell r="C15" t="str">
            <v>Lelono</v>
          </cell>
          <cell r="G15" t="str">
            <v>Novian</v>
          </cell>
          <cell r="H15" t="str">
            <v>I. R</v>
          </cell>
          <cell r="O15">
            <v>0</v>
          </cell>
          <cell r="P15">
            <v>0</v>
          </cell>
          <cell r="Q15">
            <v>0</v>
          </cell>
          <cell r="R15">
            <v>0</v>
          </cell>
          <cell r="U15">
            <v>0</v>
          </cell>
        </row>
        <row r="16">
          <cell r="A16">
            <v>9</v>
          </cell>
          <cell r="B16" t="str">
            <v>Indra</v>
          </cell>
          <cell r="C16" t="str">
            <v>Adhiwijaya</v>
          </cell>
          <cell r="G16" t="str">
            <v>Husnul </v>
          </cell>
          <cell r="H16" t="str">
            <v>Djadid</v>
          </cell>
          <cell r="O16">
            <v>0</v>
          </cell>
          <cell r="P16">
            <v>0</v>
          </cell>
          <cell r="Q16">
            <v>0</v>
          </cell>
          <cell r="R16">
            <v>0</v>
          </cell>
          <cell r="U16">
            <v>0</v>
          </cell>
        </row>
        <row r="17">
          <cell r="A17">
            <v>10</v>
          </cell>
          <cell r="B17" t="str">
            <v>Dwi Marwandono</v>
          </cell>
          <cell r="C17" t="str">
            <v>Sulistio</v>
          </cell>
          <cell r="G17" t="str">
            <v>I Putu</v>
          </cell>
          <cell r="H17" t="str">
            <v>Eka</v>
          </cell>
          <cell r="O17">
            <v>0</v>
          </cell>
          <cell r="P17">
            <v>0</v>
          </cell>
          <cell r="Q17">
            <v>0</v>
          </cell>
          <cell r="R17">
            <v>0</v>
          </cell>
          <cell r="U17">
            <v>0</v>
          </cell>
        </row>
        <row r="18">
          <cell r="A18">
            <v>11</v>
          </cell>
          <cell r="B18" t="str">
            <v>Deyu</v>
          </cell>
          <cell r="C18" t="str">
            <v>Sevwan</v>
          </cell>
          <cell r="G18" t="str">
            <v>Yusuf</v>
          </cell>
          <cell r="H18" t="str">
            <v>Effendi</v>
          </cell>
          <cell r="O18">
            <v>0</v>
          </cell>
          <cell r="P18">
            <v>0</v>
          </cell>
          <cell r="Q18">
            <v>0</v>
          </cell>
          <cell r="R18">
            <v>0</v>
          </cell>
          <cell r="U18">
            <v>0</v>
          </cell>
        </row>
        <row r="19">
          <cell r="A19">
            <v>12</v>
          </cell>
          <cell r="B19" t="str">
            <v>Teguh Imam</v>
          </cell>
          <cell r="C19" t="str">
            <v>Santosa</v>
          </cell>
          <cell r="G19" t="str">
            <v>Agung</v>
          </cell>
          <cell r="H19" t="str">
            <v>Kurniawan</v>
          </cell>
          <cell r="O19">
            <v>0</v>
          </cell>
          <cell r="P19">
            <v>0</v>
          </cell>
          <cell r="Q19">
            <v>0</v>
          </cell>
          <cell r="R19">
            <v>0</v>
          </cell>
          <cell r="U19">
            <v>0</v>
          </cell>
        </row>
        <row r="20">
          <cell r="A20">
            <v>13</v>
          </cell>
          <cell r="B20" t="str">
            <v>Nurkholis</v>
          </cell>
          <cell r="C20" t="str">
            <v>Hariyadi</v>
          </cell>
          <cell r="G20" t="str">
            <v>Edi</v>
          </cell>
          <cell r="H20" t="str">
            <v>Suwito</v>
          </cell>
          <cell r="O20">
            <v>0</v>
          </cell>
          <cell r="P20">
            <v>0</v>
          </cell>
          <cell r="Q20">
            <v>0</v>
          </cell>
          <cell r="R20">
            <v>0</v>
          </cell>
          <cell r="U20">
            <v>0</v>
          </cell>
        </row>
        <row r="21">
          <cell r="A21">
            <v>14</v>
          </cell>
          <cell r="B21" t="str">
            <v>Achmad</v>
          </cell>
          <cell r="C21" t="str">
            <v>Irzam</v>
          </cell>
          <cell r="G21" t="str">
            <v>Didi</v>
          </cell>
          <cell r="H21" t="str">
            <v>Yunanto</v>
          </cell>
          <cell r="O21">
            <v>0</v>
          </cell>
          <cell r="P21">
            <v>0</v>
          </cell>
          <cell r="Q21">
            <v>0</v>
          </cell>
          <cell r="R21">
            <v>0</v>
          </cell>
          <cell r="U21">
            <v>0</v>
          </cell>
        </row>
        <row r="22">
          <cell r="A22">
            <v>15</v>
          </cell>
          <cell r="B22" t="str">
            <v>Winardono</v>
          </cell>
          <cell r="G22" t="str">
            <v>Yani Irwanif</v>
          </cell>
          <cell r="H22" t="str">
            <v>Djohan</v>
          </cell>
          <cell r="O22">
            <v>0</v>
          </cell>
          <cell r="P22">
            <v>0</v>
          </cell>
          <cell r="Q22">
            <v>0</v>
          </cell>
          <cell r="R22">
            <v>0</v>
          </cell>
          <cell r="U22">
            <v>0</v>
          </cell>
        </row>
        <row r="23">
          <cell r="A23">
            <v>16</v>
          </cell>
          <cell r="B23" t="str">
            <v>Kadek</v>
          </cell>
          <cell r="C23" t="str">
            <v>Adistrayana</v>
          </cell>
          <cell r="G23" t="str">
            <v>Irto</v>
          </cell>
          <cell r="H23" t="str">
            <v>Rachman</v>
          </cell>
          <cell r="O23">
            <v>0</v>
          </cell>
          <cell r="P23">
            <v>0</v>
          </cell>
          <cell r="Q23">
            <v>0</v>
          </cell>
        </row>
      </sheetData>
      <sheetData sheetId="45"/>
      <sheetData sheetId="46"/>
      <sheetData sheetId="47"/>
      <sheetData sheetId="48"/>
      <sheetData sheetId="49">
        <row r="5">
          <cell r="V5">
            <v>4</v>
          </cell>
        </row>
        <row r="7">
          <cell r="A7" t="str">
            <v>Line</v>
          </cell>
          <cell r="B7" t="str">
            <v>Family name</v>
          </cell>
          <cell r="C7" t="str">
            <v>First name</v>
          </cell>
          <cell r="D7" t="str">
            <v>Nat.</v>
          </cell>
          <cell r="E7" t="str">
            <v>ITF 18
Rank</v>
          </cell>
          <cell r="F7" t="str">
            <v>Si Main
DA, SE, Q</v>
          </cell>
          <cell r="G7" t="str">
            <v>Family name</v>
          </cell>
          <cell r="H7" t="str">
            <v>First name</v>
          </cell>
          <cell r="I7" t="str">
            <v>Nat.</v>
          </cell>
          <cell r="L7" t="str">
            <v>Status
No</v>
          </cell>
          <cell r="M7" t="str">
            <v>ITF 18
Rank</v>
          </cell>
          <cell r="N7" t="str">
            <v>Si Main
DA, SE,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B8" t="str">
            <v>Nurul</v>
          </cell>
          <cell r="C8" t="str">
            <v>Syahri</v>
          </cell>
          <cell r="G8" t="str">
            <v>Pungky</v>
          </cell>
          <cell r="H8" t="str">
            <v>Haryono</v>
          </cell>
          <cell r="O8">
            <v>0</v>
          </cell>
          <cell r="P8">
            <v>0</v>
          </cell>
          <cell r="Q8">
            <v>0</v>
          </cell>
          <cell r="R8">
            <v>0</v>
          </cell>
          <cell r="U8">
            <v>0</v>
          </cell>
          <cell r="V8">
            <v>1</v>
          </cell>
        </row>
        <row r="9">
          <cell r="A9">
            <v>2</v>
          </cell>
          <cell r="B9" t="str">
            <v>Didi </v>
          </cell>
          <cell r="C9" t="str">
            <v>Sunardi</v>
          </cell>
          <cell r="G9" t="str">
            <v>Wawan Gunawan</v>
          </cell>
          <cell r="H9" t="str">
            <v>A.  Kadir</v>
          </cell>
          <cell r="O9">
            <v>0</v>
          </cell>
          <cell r="P9">
            <v>0</v>
          </cell>
          <cell r="Q9">
            <v>0</v>
          </cell>
          <cell r="R9">
            <v>0</v>
          </cell>
          <cell r="U9">
            <v>0</v>
          </cell>
          <cell r="V9">
            <v>2</v>
          </cell>
        </row>
        <row r="10">
          <cell r="A10">
            <v>3</v>
          </cell>
          <cell r="B10" t="str">
            <v>Edgar</v>
          </cell>
          <cell r="C10" t="str">
            <v>Affandi</v>
          </cell>
          <cell r="G10" t="str">
            <v>Arthur</v>
          </cell>
          <cell r="H10" t="str">
            <v>Rorek</v>
          </cell>
          <cell r="L10">
            <v>0</v>
          </cell>
          <cell r="O10">
            <v>0</v>
          </cell>
          <cell r="P10">
            <v>0</v>
          </cell>
          <cell r="Q10">
            <v>0</v>
          </cell>
          <cell r="R10">
            <v>0</v>
          </cell>
          <cell r="U10">
            <v>0</v>
          </cell>
          <cell r="V10">
            <v>3</v>
          </cell>
        </row>
        <row r="11">
          <cell r="A11">
            <v>4</v>
          </cell>
          <cell r="B11" t="str">
            <v>Dida S.</v>
          </cell>
          <cell r="C11" t="str">
            <v>Maulana</v>
          </cell>
          <cell r="G11" t="str">
            <v>Montty</v>
          </cell>
          <cell r="H11" t="str">
            <v>Giriana</v>
          </cell>
          <cell r="O11">
            <v>0</v>
          </cell>
          <cell r="P11">
            <v>0</v>
          </cell>
          <cell r="Q11">
            <v>0</v>
          </cell>
          <cell r="R11">
            <v>0</v>
          </cell>
          <cell r="U11">
            <v>0</v>
          </cell>
          <cell r="V11">
            <v>4</v>
          </cell>
        </row>
        <row r="12">
          <cell r="A12">
            <v>5</v>
          </cell>
          <cell r="B12" t="str">
            <v>Didied</v>
          </cell>
          <cell r="C12" t="str">
            <v>Haryono</v>
          </cell>
          <cell r="G12" t="str">
            <v>Afrizal</v>
          </cell>
          <cell r="O12">
            <v>0</v>
          </cell>
          <cell r="P12">
            <v>0</v>
          </cell>
          <cell r="Q12">
            <v>0</v>
          </cell>
          <cell r="R12">
            <v>0</v>
          </cell>
          <cell r="U12">
            <v>0</v>
          </cell>
        </row>
        <row r="13">
          <cell r="A13">
            <v>6</v>
          </cell>
          <cell r="B13" t="str">
            <v>Edi</v>
          </cell>
          <cell r="C13" t="str">
            <v>Suwito</v>
          </cell>
          <cell r="G13" t="str">
            <v>Syaifuddin</v>
          </cell>
          <cell r="H13" t="str">
            <v>Said</v>
          </cell>
          <cell r="O13">
            <v>0</v>
          </cell>
          <cell r="P13">
            <v>0</v>
          </cell>
          <cell r="Q13">
            <v>0</v>
          </cell>
          <cell r="R13">
            <v>0</v>
          </cell>
          <cell r="U13">
            <v>0</v>
          </cell>
        </row>
        <row r="14">
          <cell r="A14">
            <v>7</v>
          </cell>
          <cell r="B14" t="str">
            <v>Igtiander</v>
          </cell>
          <cell r="C14" t="str">
            <v>Purba</v>
          </cell>
          <cell r="G14" t="str">
            <v>Tigor</v>
          </cell>
          <cell r="H14" t="str">
            <v>Manurung</v>
          </cell>
          <cell r="O14">
            <v>0</v>
          </cell>
          <cell r="P14">
            <v>0</v>
          </cell>
          <cell r="Q14">
            <v>0</v>
          </cell>
          <cell r="R14">
            <v>0</v>
          </cell>
          <cell r="U14">
            <v>0</v>
          </cell>
        </row>
        <row r="15">
          <cell r="A15">
            <v>8</v>
          </cell>
          <cell r="B15" t="str">
            <v>Indra</v>
          </cell>
          <cell r="C15" t="str">
            <v>Adhiwijaya</v>
          </cell>
          <cell r="G15" t="str">
            <v>Husnul</v>
          </cell>
          <cell r="H15" t="str">
            <v>Djadid</v>
          </cell>
          <cell r="O15">
            <v>0</v>
          </cell>
          <cell r="P15">
            <v>0</v>
          </cell>
          <cell r="Q15">
            <v>0</v>
          </cell>
          <cell r="R15">
            <v>0</v>
          </cell>
          <cell r="U15">
            <v>0</v>
          </cell>
        </row>
        <row r="16">
          <cell r="A16">
            <v>9</v>
          </cell>
          <cell r="B16" t="str">
            <v>Agus</v>
          </cell>
          <cell r="C16" t="str">
            <v>Maryono</v>
          </cell>
          <cell r="G16" t="str">
            <v>Hendra</v>
          </cell>
          <cell r="H16" t="str">
            <v>Jaya</v>
          </cell>
          <cell r="O16">
            <v>0</v>
          </cell>
          <cell r="P16">
            <v>0</v>
          </cell>
          <cell r="Q16">
            <v>0</v>
          </cell>
          <cell r="R16">
            <v>0</v>
          </cell>
          <cell r="U16">
            <v>0</v>
          </cell>
        </row>
        <row r="17">
          <cell r="A17">
            <v>10</v>
          </cell>
          <cell r="B17" t="str">
            <v>Bambang</v>
          </cell>
          <cell r="C17" t="str">
            <v>Setiawan</v>
          </cell>
          <cell r="G17" t="str">
            <v>Srihanto Ary</v>
          </cell>
          <cell r="H17" t="str">
            <v>Nugroho</v>
          </cell>
          <cell r="O17">
            <v>0</v>
          </cell>
          <cell r="P17">
            <v>0</v>
          </cell>
          <cell r="Q17">
            <v>0</v>
          </cell>
          <cell r="R17">
            <v>0</v>
          </cell>
          <cell r="U17">
            <v>0</v>
          </cell>
        </row>
        <row r="18">
          <cell r="A18">
            <v>11</v>
          </cell>
          <cell r="B18" t="str">
            <v>Hugo Hadi</v>
          </cell>
          <cell r="C18" t="str">
            <v>Suhana</v>
          </cell>
          <cell r="G18" t="str">
            <v>Freddy</v>
          </cell>
          <cell r="H18" t="str">
            <v>P. S</v>
          </cell>
          <cell r="O18">
            <v>0</v>
          </cell>
          <cell r="P18">
            <v>0</v>
          </cell>
          <cell r="Q18">
            <v>0</v>
          </cell>
          <cell r="R18">
            <v>0</v>
          </cell>
          <cell r="U18">
            <v>0</v>
          </cell>
        </row>
        <row r="19">
          <cell r="A19">
            <v>12</v>
          </cell>
          <cell r="B19" t="str">
            <v>Winardono</v>
          </cell>
          <cell r="G19" t="str">
            <v>Yusuf</v>
          </cell>
          <cell r="H19" t="str">
            <v>Effendi</v>
          </cell>
          <cell r="L19">
            <v>0</v>
          </cell>
          <cell r="O19">
            <v>0</v>
          </cell>
          <cell r="P19">
            <v>0</v>
          </cell>
          <cell r="Q19">
            <v>0</v>
          </cell>
          <cell r="R19">
            <v>0</v>
          </cell>
          <cell r="U19">
            <v>0</v>
          </cell>
        </row>
        <row r="20">
          <cell r="A20">
            <v>13</v>
          </cell>
          <cell r="B20" t="str">
            <v>Nurkholis</v>
          </cell>
          <cell r="C20" t="str">
            <v>Hariyadi</v>
          </cell>
          <cell r="G20" t="str">
            <v>Bambang</v>
          </cell>
          <cell r="H20" t="str">
            <v>P</v>
          </cell>
          <cell r="L20">
            <v>0</v>
          </cell>
          <cell r="O20">
            <v>0</v>
          </cell>
          <cell r="P20">
            <v>0</v>
          </cell>
          <cell r="Q20">
            <v>0</v>
          </cell>
          <cell r="R20">
            <v>0</v>
          </cell>
          <cell r="U20">
            <v>0</v>
          </cell>
        </row>
        <row r="21">
          <cell r="A21">
            <v>14</v>
          </cell>
          <cell r="B21" t="str">
            <v>Setyo</v>
          </cell>
          <cell r="C21" t="str">
            <v>Waluyo</v>
          </cell>
          <cell r="G21" t="str">
            <v>Ronald</v>
          </cell>
          <cell r="H21" t="str">
            <v>Gunawan</v>
          </cell>
          <cell r="L21">
            <v>0</v>
          </cell>
          <cell r="O21">
            <v>0</v>
          </cell>
          <cell r="P21">
            <v>0</v>
          </cell>
          <cell r="Q21">
            <v>0</v>
          </cell>
          <cell r="R21">
            <v>0</v>
          </cell>
          <cell r="U21">
            <v>0</v>
          </cell>
        </row>
        <row r="22">
          <cell r="A22">
            <v>15</v>
          </cell>
          <cell r="B22" t="str">
            <v>Amor </v>
          </cell>
          <cell r="C22" t="str">
            <v>Kodrat</v>
          </cell>
          <cell r="G22" t="str">
            <v>Budiarto</v>
          </cell>
          <cell r="L22">
            <v>0</v>
          </cell>
          <cell r="O22">
            <v>0</v>
          </cell>
          <cell r="P22">
            <v>0</v>
          </cell>
          <cell r="Q22">
            <v>0</v>
          </cell>
          <cell r="R22">
            <v>0</v>
          </cell>
          <cell r="U22">
            <v>0</v>
          </cell>
        </row>
        <row r="23">
          <cell r="A23">
            <v>16</v>
          </cell>
          <cell r="B23" t="str">
            <v>Rizqon</v>
          </cell>
          <cell r="C23" t="str">
            <v>Fajar</v>
          </cell>
          <cell r="G23" t="str">
            <v>Nurhidayat</v>
          </cell>
          <cell r="L23">
            <v>0</v>
          </cell>
          <cell r="O23">
            <v>0</v>
          </cell>
          <cell r="P23">
            <v>0</v>
          </cell>
          <cell r="Q23">
            <v>0</v>
          </cell>
          <cell r="R23">
            <v>0</v>
          </cell>
          <cell r="U23">
            <v>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5"/>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 (2"/>
      <sheetName val="Boys Si Main Draw Sign-in sheet"/>
      <sheetName val="Boys Si Main Draw Prep"/>
      <sheetName val="Boys Si Main 16"/>
      <sheetName val="Boys Si Main 24&amp;32"/>
      <sheetName val="Boys Si Main 48&amp;64"/>
      <sheetName val="Boys Si Main 96&amp;128"/>
      <sheetName val="Girls Si MainDraw Sign-in s (2"/>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2)"/>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sheetDataSet>
      <sheetData sheetId="0" refreshError="1"/>
      <sheetData sheetId="1" refreshError="1"/>
      <sheetData sheetId="2">
        <row r="10">
          <cell r="C10" t="str">
            <v>Kelapa Gading, DKI</v>
          </cell>
          <cell r="E10" t="str">
            <v>Eka Rahmat</v>
          </cell>
        </row>
      </sheetData>
      <sheetData sheetId="3">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R5">
            <v>8</v>
          </cell>
        </row>
        <row r="7">
          <cell r="A7">
            <v>1</v>
          </cell>
          <cell r="B7" t="str">
            <v>Sandi</v>
          </cell>
          <cell r="C7" t="str">
            <v>Gunawan</v>
          </cell>
          <cell r="P7">
            <v>1</v>
          </cell>
          <cell r="R7">
            <v>1</v>
          </cell>
        </row>
        <row r="8">
          <cell r="A8">
            <v>2</v>
          </cell>
          <cell r="B8" t="str">
            <v>Reynaldi</v>
          </cell>
          <cell r="C8" t="str">
            <v>Prasetyo</v>
          </cell>
          <cell r="P8">
            <v>2</v>
          </cell>
          <cell r="R8">
            <v>2</v>
          </cell>
        </row>
        <row r="9">
          <cell r="A9">
            <v>3</v>
          </cell>
          <cell r="B9" t="str">
            <v>Andi</v>
          </cell>
          <cell r="C9" t="str">
            <v>Cakravastia</v>
          </cell>
          <cell r="P9">
            <v>3</v>
          </cell>
          <cell r="R9">
            <v>3</v>
          </cell>
        </row>
        <row r="10">
          <cell r="A10">
            <v>4</v>
          </cell>
          <cell r="B10" t="str">
            <v>Hery</v>
          </cell>
          <cell r="C10" t="str">
            <v>Bintoroe</v>
          </cell>
          <cell r="P10">
            <v>4</v>
          </cell>
          <cell r="R10">
            <v>4</v>
          </cell>
        </row>
        <row r="11">
          <cell r="A11">
            <v>5</v>
          </cell>
          <cell r="B11" t="str">
            <v>Fajar </v>
          </cell>
          <cell r="C11" t="str">
            <v>Kharisma</v>
          </cell>
          <cell r="P11">
            <v>5</v>
          </cell>
          <cell r="R11">
            <v>5</v>
          </cell>
        </row>
        <row r="12">
          <cell r="A12">
            <v>6</v>
          </cell>
          <cell r="B12" t="str">
            <v>Arthur Maruli</v>
          </cell>
          <cell r="C12" t="str">
            <v>Hutabarat</v>
          </cell>
          <cell r="P12">
            <v>6</v>
          </cell>
          <cell r="R12">
            <v>6</v>
          </cell>
        </row>
        <row r="13">
          <cell r="A13">
            <v>7</v>
          </cell>
          <cell r="B13" t="str">
            <v>Paulus</v>
          </cell>
          <cell r="C13" t="str">
            <v>Radyan</v>
          </cell>
          <cell r="P13">
            <v>7</v>
          </cell>
          <cell r="R13">
            <v>7</v>
          </cell>
        </row>
        <row r="14">
          <cell r="A14">
            <v>8</v>
          </cell>
          <cell r="B14" t="str">
            <v>Riko</v>
          </cell>
          <cell r="C14" t="str">
            <v>Adrian</v>
          </cell>
          <cell r="P14">
            <v>8</v>
          </cell>
          <cell r="R14">
            <v>8</v>
          </cell>
        </row>
        <row r="15">
          <cell r="A15">
            <v>9</v>
          </cell>
          <cell r="B15" t="str">
            <v>Yulianto</v>
          </cell>
          <cell r="C15" t="str">
            <v>Wibawa</v>
          </cell>
        </row>
        <row r="16">
          <cell r="A16">
            <v>10</v>
          </cell>
          <cell r="B16" t="str">
            <v>Tri</v>
          </cell>
          <cell r="C16" t="str">
            <v>Hartomo</v>
          </cell>
        </row>
        <row r="17">
          <cell r="A17">
            <v>11</v>
          </cell>
          <cell r="B17" t="str">
            <v>Fred</v>
          </cell>
          <cell r="C17" t="str">
            <v>Soritua</v>
          </cell>
        </row>
        <row r="18">
          <cell r="A18">
            <v>12</v>
          </cell>
          <cell r="B18" t="str">
            <v>Prabowo</v>
          </cell>
        </row>
        <row r="19">
          <cell r="A19">
            <v>13</v>
          </cell>
          <cell r="B19" t="str">
            <v>Andreas Bismo</v>
          </cell>
          <cell r="C19" t="str">
            <v>Wicaksono</v>
          </cell>
        </row>
        <row r="20">
          <cell r="A20">
            <v>14</v>
          </cell>
          <cell r="B20" t="str">
            <v>Subhan</v>
          </cell>
          <cell r="C20" t="str">
            <v>Mustapid</v>
          </cell>
        </row>
        <row r="21">
          <cell r="A21">
            <v>15</v>
          </cell>
          <cell r="B21" t="str">
            <v>Deni</v>
          </cell>
          <cell r="C21" t="str">
            <v>Zuliansyah</v>
          </cell>
        </row>
        <row r="22">
          <cell r="A22">
            <v>16</v>
          </cell>
          <cell r="B22" t="str">
            <v>Paryono</v>
          </cell>
        </row>
        <row r="23">
          <cell r="A23">
            <v>17</v>
          </cell>
          <cell r="B23" t="str">
            <v>Lukman</v>
          </cell>
          <cell r="C23" t="str">
            <v>Setiawan</v>
          </cell>
        </row>
        <row r="24">
          <cell r="A24">
            <v>18</v>
          </cell>
          <cell r="B24" t="str">
            <v>Adhi Maryadhi</v>
          </cell>
          <cell r="C24" t="str">
            <v>PS</v>
          </cell>
        </row>
        <row r="25">
          <cell r="A25">
            <v>19</v>
          </cell>
          <cell r="B25" t="str">
            <v>Darmestan</v>
          </cell>
        </row>
        <row r="26">
          <cell r="A26">
            <v>20</v>
          </cell>
          <cell r="B26" t="str">
            <v>Farid</v>
          </cell>
          <cell r="C26" t="str">
            <v>Solana</v>
          </cell>
        </row>
        <row r="27">
          <cell r="A27">
            <v>21</v>
          </cell>
          <cell r="B27" t="str">
            <v>Adietyarahman</v>
          </cell>
        </row>
        <row r="28">
          <cell r="A28">
            <v>22</v>
          </cell>
          <cell r="B28" t="str">
            <v>Septian</v>
          </cell>
          <cell r="C28" t="str">
            <v>Johanka</v>
          </cell>
        </row>
        <row r="29">
          <cell r="A29">
            <v>23</v>
          </cell>
          <cell r="B29" t="str">
            <v>Kukuh</v>
          </cell>
          <cell r="C29" t="str">
            <v>Samudra</v>
          </cell>
        </row>
        <row r="30">
          <cell r="A30">
            <v>24</v>
          </cell>
          <cell r="B30" t="str">
            <v>Marsudi</v>
          </cell>
        </row>
        <row r="31">
          <cell r="A31">
            <v>25</v>
          </cell>
        </row>
        <row r="32">
          <cell r="A32">
            <v>26</v>
          </cell>
        </row>
        <row r="33">
          <cell r="A33">
            <v>27</v>
          </cell>
        </row>
        <row r="34">
          <cell r="A34">
            <v>28</v>
          </cell>
        </row>
        <row r="35">
          <cell r="A35">
            <v>29</v>
          </cell>
        </row>
        <row r="36">
          <cell r="A36">
            <v>30</v>
          </cell>
          <cell r="B36" t="str">
            <v>BYE</v>
          </cell>
        </row>
        <row r="37">
          <cell r="A37">
            <v>31</v>
          </cell>
          <cell r="Q37">
            <v>999</v>
          </cell>
        </row>
        <row r="38">
          <cell r="A38">
            <v>32</v>
          </cell>
          <cell r="Q38">
            <v>999</v>
          </cell>
        </row>
        <row r="39">
          <cell r="A39">
            <v>33</v>
          </cell>
          <cell r="Q39">
            <v>999</v>
          </cell>
        </row>
        <row r="40">
          <cell r="A40">
            <v>34</v>
          </cell>
          <cell r="Q40">
            <v>999</v>
          </cell>
        </row>
        <row r="41">
          <cell r="A41">
            <v>35</v>
          </cell>
          <cell r="Q41">
            <v>999</v>
          </cell>
        </row>
        <row r="42">
          <cell r="A42">
            <v>36</v>
          </cell>
          <cell r="Q42">
            <v>999</v>
          </cell>
        </row>
        <row r="43">
          <cell r="A43">
            <v>37</v>
          </cell>
          <cell r="Q43">
            <v>999</v>
          </cell>
        </row>
        <row r="44">
          <cell r="A44">
            <v>38</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5">
          <cell r="V5">
            <v>4</v>
          </cell>
        </row>
        <row r="7">
          <cell r="A7" t="str">
            <v>Line</v>
          </cell>
          <cell r="B7" t="str">
            <v>Family name</v>
          </cell>
          <cell r="C7" t="str">
            <v>First name</v>
          </cell>
          <cell r="D7" t="str">
            <v>Nat.</v>
          </cell>
          <cell r="E7" t="str">
            <v>PNP</v>
          </cell>
          <cell r="F7" t="str">
            <v>Si Main
DA, SE, Q</v>
          </cell>
          <cell r="G7" t="str">
            <v>Family name</v>
          </cell>
          <cell r="H7" t="str">
            <v>First name</v>
          </cell>
          <cell r="I7" t="str">
            <v>Nat.</v>
          </cell>
          <cell r="L7" t="str">
            <v>Status
No</v>
          </cell>
          <cell r="M7" t="str">
            <v>PNP</v>
          </cell>
          <cell r="N7" t="str">
            <v>Si Main
DA, SE, Q</v>
          </cell>
          <cell r="O7" t="str">
            <v>Seq
123</v>
          </cell>
          <cell r="P7" t="str">
            <v>Seq
abc</v>
          </cell>
          <cell r="Q7" t="str">
            <v>Acc
Pri-
ority</v>
          </cell>
          <cell r="R7" t="str">
            <v>Comb
Ranking</v>
          </cell>
          <cell r="S7" t="str">
            <v>Acc.
Tie-
Break</v>
          </cell>
          <cell r="T7" t="str">
            <v>Do Acc
status
DA,WC
A</v>
          </cell>
          <cell r="U7" t="str">
            <v>SEED PNP</v>
          </cell>
          <cell r="V7" t="str">
            <v>Seed Pos</v>
          </cell>
        </row>
        <row r="8">
          <cell r="A8">
            <v>1</v>
          </cell>
          <cell r="B8" t="str">
            <v>Sandi</v>
          </cell>
          <cell r="C8" t="str">
            <v>Gunawan</v>
          </cell>
          <cell r="G8" t="str">
            <v>Andi</v>
          </cell>
          <cell r="H8" t="str">
            <v>Cakravastia</v>
          </cell>
          <cell r="O8">
            <v>0</v>
          </cell>
          <cell r="P8">
            <v>0</v>
          </cell>
          <cell r="Q8">
            <v>0</v>
          </cell>
          <cell r="R8">
            <v>0</v>
          </cell>
          <cell r="U8">
            <v>0</v>
          </cell>
          <cell r="V8">
            <v>1</v>
          </cell>
        </row>
        <row r="9">
          <cell r="A9">
            <v>2</v>
          </cell>
          <cell r="B9" t="str">
            <v>Aryo</v>
          </cell>
          <cell r="C9" t="str">
            <v>Wicaksono</v>
          </cell>
          <cell r="G9" t="str">
            <v>Riyadi</v>
          </cell>
          <cell r="H9" t="str">
            <v>Agung</v>
          </cell>
          <cell r="O9">
            <v>0</v>
          </cell>
          <cell r="P9">
            <v>0</v>
          </cell>
          <cell r="Q9">
            <v>0</v>
          </cell>
          <cell r="R9">
            <v>0</v>
          </cell>
          <cell r="U9">
            <v>0</v>
          </cell>
          <cell r="V9">
            <v>2</v>
          </cell>
        </row>
        <row r="10">
          <cell r="A10">
            <v>3</v>
          </cell>
          <cell r="B10" t="str">
            <v>Reynaldi</v>
          </cell>
          <cell r="C10" t="str">
            <v>Prasetyo</v>
          </cell>
          <cell r="G10" t="str">
            <v>Gilberth </v>
          </cell>
          <cell r="H10" t="str">
            <v>Sondakh</v>
          </cell>
          <cell r="O10">
            <v>0</v>
          </cell>
          <cell r="P10">
            <v>0</v>
          </cell>
          <cell r="Q10">
            <v>0</v>
          </cell>
          <cell r="R10">
            <v>0</v>
          </cell>
          <cell r="U10">
            <v>0</v>
          </cell>
          <cell r="V10">
            <v>3</v>
          </cell>
        </row>
        <row r="11">
          <cell r="A11">
            <v>4</v>
          </cell>
          <cell r="B11" t="str">
            <v>Chandra</v>
          </cell>
          <cell r="C11" t="str">
            <v>Kamarga</v>
          </cell>
          <cell r="G11" t="str">
            <v>Fajar</v>
          </cell>
          <cell r="H11" t="str">
            <v>Kharisma</v>
          </cell>
          <cell r="O11">
            <v>0</v>
          </cell>
          <cell r="P11">
            <v>0</v>
          </cell>
          <cell r="Q11">
            <v>0</v>
          </cell>
          <cell r="R11">
            <v>0</v>
          </cell>
          <cell r="U11">
            <v>0</v>
          </cell>
          <cell r="V11">
            <v>4</v>
          </cell>
        </row>
        <row r="12">
          <cell r="A12">
            <v>5</v>
          </cell>
          <cell r="B12" t="str">
            <v>Septian</v>
          </cell>
          <cell r="C12" t="str">
            <v>Johanka</v>
          </cell>
          <cell r="G12" t="str">
            <v>Andreas Bismo</v>
          </cell>
          <cell r="H12" t="str">
            <v>Wicaksono</v>
          </cell>
          <cell r="O12">
            <v>0</v>
          </cell>
          <cell r="P12">
            <v>0</v>
          </cell>
          <cell r="Q12">
            <v>0</v>
          </cell>
          <cell r="R12">
            <v>0</v>
          </cell>
          <cell r="U12">
            <v>0</v>
          </cell>
        </row>
        <row r="13">
          <cell r="A13">
            <v>6</v>
          </cell>
          <cell r="B13" t="str">
            <v>Wisnu</v>
          </cell>
          <cell r="G13" t="str">
            <v>Rofik</v>
          </cell>
          <cell r="O13">
            <v>0</v>
          </cell>
          <cell r="P13">
            <v>0</v>
          </cell>
          <cell r="Q13">
            <v>0</v>
          </cell>
          <cell r="R13">
            <v>0</v>
          </cell>
          <cell r="U13">
            <v>0</v>
          </cell>
        </row>
        <row r="14">
          <cell r="A14">
            <v>7</v>
          </cell>
          <cell r="B14" t="str">
            <v>Windriyo</v>
          </cell>
          <cell r="C14" t="str">
            <v>Ariwibowo</v>
          </cell>
          <cell r="G14" t="str">
            <v>Made Allan</v>
          </cell>
          <cell r="H14" t="str">
            <v>Pribadi</v>
          </cell>
          <cell r="O14">
            <v>0</v>
          </cell>
          <cell r="P14">
            <v>0</v>
          </cell>
          <cell r="Q14">
            <v>0</v>
          </cell>
          <cell r="R14">
            <v>0</v>
          </cell>
          <cell r="U14">
            <v>0</v>
          </cell>
        </row>
        <row r="15">
          <cell r="A15">
            <v>8</v>
          </cell>
          <cell r="B15" t="str">
            <v>Dwi Marwandono</v>
          </cell>
          <cell r="C15" t="str">
            <v>Sulistio</v>
          </cell>
          <cell r="G15" t="str">
            <v>Kadek</v>
          </cell>
          <cell r="O15">
            <v>0</v>
          </cell>
          <cell r="P15">
            <v>0</v>
          </cell>
          <cell r="Q15">
            <v>0</v>
          </cell>
          <cell r="R15">
            <v>0</v>
          </cell>
          <cell r="U15">
            <v>0</v>
          </cell>
        </row>
        <row r="16">
          <cell r="A16">
            <v>9</v>
          </cell>
          <cell r="B16" t="str">
            <v>Deyu</v>
          </cell>
          <cell r="C16" t="str">
            <v>Sevwan</v>
          </cell>
          <cell r="G16" t="str">
            <v>Syawalianto</v>
          </cell>
          <cell r="H16" t="str">
            <v>Rahmaputro</v>
          </cell>
          <cell r="O16">
            <v>0</v>
          </cell>
          <cell r="P16">
            <v>0</v>
          </cell>
          <cell r="Q16">
            <v>0</v>
          </cell>
          <cell r="R16">
            <v>0</v>
          </cell>
          <cell r="U16">
            <v>0</v>
          </cell>
        </row>
        <row r="17">
          <cell r="A17">
            <v>10</v>
          </cell>
          <cell r="B17" t="str">
            <v>Daniel</v>
          </cell>
          <cell r="C17" t="str">
            <v>Adipradipto</v>
          </cell>
          <cell r="G17" t="str">
            <v>David Lee</v>
          </cell>
          <cell r="H17" t="str">
            <v>Lumban Raja</v>
          </cell>
          <cell r="O17">
            <v>0</v>
          </cell>
          <cell r="P17">
            <v>0</v>
          </cell>
          <cell r="Q17">
            <v>0</v>
          </cell>
          <cell r="R17">
            <v>0</v>
          </cell>
          <cell r="U17">
            <v>0</v>
          </cell>
        </row>
        <row r="18">
          <cell r="A18">
            <v>11</v>
          </cell>
          <cell r="B18" t="str">
            <v>Moh. Jeffri</v>
          </cell>
          <cell r="C18" t="str">
            <v>Suhardianto</v>
          </cell>
          <cell r="G18" t="str">
            <v>Ario</v>
          </cell>
          <cell r="H18" t="str">
            <v>Wibowo</v>
          </cell>
          <cell r="O18">
            <v>0</v>
          </cell>
          <cell r="P18">
            <v>0</v>
          </cell>
          <cell r="Q18">
            <v>0</v>
          </cell>
          <cell r="R18">
            <v>0</v>
          </cell>
          <cell r="U18">
            <v>0</v>
          </cell>
        </row>
        <row r="19">
          <cell r="A19">
            <v>12</v>
          </cell>
          <cell r="B19" t="str">
            <v>Fred</v>
          </cell>
          <cell r="C19" t="str">
            <v>Soritua</v>
          </cell>
          <cell r="G19" t="str">
            <v>Kukuh </v>
          </cell>
          <cell r="H19" t="str">
            <v>Samudra</v>
          </cell>
          <cell r="O19">
            <v>0</v>
          </cell>
          <cell r="P19">
            <v>0</v>
          </cell>
          <cell r="Q19">
            <v>0</v>
          </cell>
          <cell r="R19">
            <v>0</v>
          </cell>
          <cell r="U19">
            <v>0</v>
          </cell>
        </row>
        <row r="20">
          <cell r="A20">
            <v>13</v>
          </cell>
          <cell r="B20" t="str">
            <v>Paulus</v>
          </cell>
          <cell r="C20" t="str">
            <v>Radyan</v>
          </cell>
          <cell r="G20" t="str">
            <v>Arthur Maruli</v>
          </cell>
          <cell r="H20" t="str">
            <v>Hutabarat</v>
          </cell>
          <cell r="O20">
            <v>0</v>
          </cell>
          <cell r="P20">
            <v>0</v>
          </cell>
          <cell r="Q20">
            <v>0</v>
          </cell>
          <cell r="R20">
            <v>0</v>
          </cell>
          <cell r="U20">
            <v>0</v>
          </cell>
        </row>
        <row r="21">
          <cell r="A21">
            <v>14</v>
          </cell>
          <cell r="B21" t="str">
            <v>Imam</v>
          </cell>
          <cell r="C21" t="str">
            <v>Prasetyo</v>
          </cell>
          <cell r="G21" t="str">
            <v>Arif</v>
          </cell>
          <cell r="H21" t="str">
            <v>Budi</v>
          </cell>
          <cell r="O21">
            <v>0</v>
          </cell>
          <cell r="P21">
            <v>0</v>
          </cell>
          <cell r="Q21">
            <v>0</v>
          </cell>
          <cell r="R21">
            <v>0</v>
          </cell>
          <cell r="U21">
            <v>0</v>
          </cell>
        </row>
        <row r="22">
          <cell r="A22">
            <v>15</v>
          </cell>
          <cell r="B22" t="str">
            <v>Diki</v>
          </cell>
          <cell r="C22" t="str">
            <v>Jatnika</v>
          </cell>
          <cell r="G22" t="str">
            <v>Hery</v>
          </cell>
          <cell r="H22" t="str">
            <v>Bintoroe</v>
          </cell>
          <cell r="O22">
            <v>0</v>
          </cell>
          <cell r="P22">
            <v>0</v>
          </cell>
          <cell r="Q22">
            <v>0</v>
          </cell>
          <cell r="R22">
            <v>0</v>
          </cell>
          <cell r="U22">
            <v>0</v>
          </cell>
        </row>
        <row r="23">
          <cell r="A23">
            <v>16</v>
          </cell>
          <cell r="B23" t="str">
            <v>BYE</v>
          </cell>
          <cell r="G23" t="str">
            <v>BYE</v>
          </cell>
          <cell r="O23">
            <v>0</v>
          </cell>
          <cell r="P23">
            <v>0</v>
          </cell>
          <cell r="Q23">
            <v>0</v>
          </cell>
        </row>
      </sheetData>
      <sheetData sheetId="45" refreshError="1"/>
      <sheetData sheetId="46" refreshError="1"/>
      <sheetData sheetId="47" refreshError="1"/>
      <sheetData sheetId="48" refreshError="1"/>
      <sheetData sheetId="49">
        <row r="5">
          <cell r="V5">
            <v>4</v>
          </cell>
        </row>
        <row r="7">
          <cell r="A7" t="str">
            <v>Line</v>
          </cell>
          <cell r="B7" t="str">
            <v>Family name</v>
          </cell>
          <cell r="C7" t="str">
            <v>First name</v>
          </cell>
          <cell r="D7" t="str">
            <v>Nat.</v>
          </cell>
          <cell r="E7" t="str">
            <v>ITF 18
Rank</v>
          </cell>
          <cell r="F7" t="str">
            <v>Si Main
DA, SE, Q</v>
          </cell>
          <cell r="G7" t="str">
            <v>Family name</v>
          </cell>
          <cell r="H7" t="str">
            <v>First name</v>
          </cell>
          <cell r="I7" t="str">
            <v>Nat.</v>
          </cell>
          <cell r="L7" t="str">
            <v>Status
No</v>
          </cell>
          <cell r="M7" t="str">
            <v>ITF 18
Rank</v>
          </cell>
          <cell r="N7" t="str">
            <v>Si Main
DA, SE,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B8" t="str">
            <v>Aryo</v>
          </cell>
          <cell r="C8" t="str">
            <v>Wicaksono</v>
          </cell>
          <cell r="G8" t="str">
            <v>Erwin</v>
          </cell>
          <cell r="H8" t="str">
            <v>Danuaji</v>
          </cell>
          <cell r="O8">
            <v>0</v>
          </cell>
          <cell r="P8">
            <v>0</v>
          </cell>
          <cell r="Q8">
            <v>0</v>
          </cell>
          <cell r="R8">
            <v>0</v>
          </cell>
          <cell r="U8">
            <v>0</v>
          </cell>
          <cell r="V8">
            <v>1</v>
          </cell>
        </row>
        <row r="9">
          <cell r="A9">
            <v>2</v>
          </cell>
          <cell r="B9" t="str">
            <v>Riyadi</v>
          </cell>
          <cell r="C9" t="str">
            <v>Agung</v>
          </cell>
          <cell r="G9" t="str">
            <v>Chandra</v>
          </cell>
          <cell r="H9" t="str">
            <v>Kamarga</v>
          </cell>
          <cell r="L9">
            <v>0</v>
          </cell>
          <cell r="O9">
            <v>0</v>
          </cell>
          <cell r="P9">
            <v>0</v>
          </cell>
          <cell r="Q9">
            <v>0</v>
          </cell>
          <cell r="R9">
            <v>0</v>
          </cell>
          <cell r="U9">
            <v>0</v>
          </cell>
          <cell r="V9">
            <v>2</v>
          </cell>
        </row>
        <row r="10">
          <cell r="A10">
            <v>3</v>
          </cell>
          <cell r="B10" t="str">
            <v>Windriyo</v>
          </cell>
          <cell r="C10" t="str">
            <v>Aribowo</v>
          </cell>
          <cell r="G10" t="str">
            <v>Made Allan</v>
          </cell>
          <cell r="H10" t="str">
            <v>Pribadi</v>
          </cell>
          <cell r="O10">
            <v>0</v>
          </cell>
          <cell r="P10">
            <v>0</v>
          </cell>
          <cell r="Q10">
            <v>0</v>
          </cell>
          <cell r="R10">
            <v>0</v>
          </cell>
          <cell r="U10">
            <v>0</v>
          </cell>
          <cell r="V10">
            <v>3</v>
          </cell>
        </row>
        <row r="11">
          <cell r="A11">
            <v>4</v>
          </cell>
          <cell r="B11" t="str">
            <v>Riko</v>
          </cell>
          <cell r="C11" t="str">
            <v>Adrian</v>
          </cell>
          <cell r="G11" t="str">
            <v>Bobby</v>
          </cell>
          <cell r="H11" t="str">
            <v>Fachrizal A</v>
          </cell>
          <cell r="L11">
            <v>0</v>
          </cell>
          <cell r="O11">
            <v>0</v>
          </cell>
          <cell r="P11">
            <v>0</v>
          </cell>
          <cell r="Q11">
            <v>0</v>
          </cell>
          <cell r="R11">
            <v>0</v>
          </cell>
          <cell r="U11">
            <v>0</v>
          </cell>
          <cell r="V11">
            <v>4</v>
          </cell>
        </row>
        <row r="12">
          <cell r="A12">
            <v>5</v>
          </cell>
          <cell r="B12" t="str">
            <v>Imam </v>
          </cell>
          <cell r="C12" t="str">
            <v>Prasetyo</v>
          </cell>
          <cell r="G12" t="str">
            <v>Arif</v>
          </cell>
          <cell r="H12" t="str">
            <v>Budi</v>
          </cell>
          <cell r="O12">
            <v>0</v>
          </cell>
          <cell r="P12">
            <v>0</v>
          </cell>
          <cell r="Q12">
            <v>0</v>
          </cell>
          <cell r="R12">
            <v>0</v>
          </cell>
          <cell r="U12">
            <v>0</v>
          </cell>
        </row>
        <row r="13">
          <cell r="A13">
            <v>6</v>
          </cell>
          <cell r="B13" t="str">
            <v>M. Adietyarahman</v>
          </cell>
          <cell r="G13" t="str">
            <v>Mardiansyah</v>
          </cell>
          <cell r="O13">
            <v>0</v>
          </cell>
          <cell r="P13">
            <v>0</v>
          </cell>
          <cell r="Q13">
            <v>0</v>
          </cell>
          <cell r="R13">
            <v>0</v>
          </cell>
          <cell r="U13">
            <v>0</v>
          </cell>
        </row>
        <row r="14">
          <cell r="A14">
            <v>7</v>
          </cell>
          <cell r="B14" t="str">
            <v>Restio</v>
          </cell>
          <cell r="C14" t="str">
            <v>Brata</v>
          </cell>
          <cell r="G14" t="str">
            <v>Fero</v>
          </cell>
          <cell r="H14" t="str">
            <v>Gusta</v>
          </cell>
          <cell r="O14">
            <v>0</v>
          </cell>
          <cell r="P14">
            <v>0</v>
          </cell>
          <cell r="Q14">
            <v>0</v>
          </cell>
          <cell r="R14">
            <v>0</v>
          </cell>
          <cell r="U14">
            <v>0</v>
          </cell>
        </row>
        <row r="15">
          <cell r="A15">
            <v>8</v>
          </cell>
          <cell r="B15" t="str">
            <v>Tatang</v>
          </cell>
          <cell r="C15" t="str">
            <v>Hendra</v>
          </cell>
          <cell r="G15" t="str">
            <v>Wisnu</v>
          </cell>
          <cell r="H15" t="str">
            <v>Satria</v>
          </cell>
          <cell r="O15">
            <v>0</v>
          </cell>
          <cell r="P15">
            <v>0</v>
          </cell>
          <cell r="Q15">
            <v>0</v>
          </cell>
          <cell r="R15">
            <v>0</v>
          </cell>
          <cell r="U15">
            <v>0</v>
          </cell>
        </row>
        <row r="16">
          <cell r="A16">
            <v>9</v>
          </cell>
          <cell r="B16" t="str">
            <v>M. Anwari</v>
          </cell>
          <cell r="G16" t="str">
            <v>Adhi</v>
          </cell>
          <cell r="H16" t="str">
            <v>Maryadhi</v>
          </cell>
          <cell r="O16">
            <v>0</v>
          </cell>
          <cell r="P16">
            <v>0</v>
          </cell>
          <cell r="Q16">
            <v>0</v>
          </cell>
          <cell r="R16">
            <v>0</v>
          </cell>
          <cell r="U16">
            <v>0</v>
          </cell>
        </row>
        <row r="17">
          <cell r="A17">
            <v>10</v>
          </cell>
          <cell r="B17" t="str">
            <v>Budhi</v>
          </cell>
          <cell r="C17" t="str">
            <v>Martono</v>
          </cell>
          <cell r="G17" t="str">
            <v>Sumadi</v>
          </cell>
          <cell r="H17" t="str">
            <v>Pito</v>
          </cell>
          <cell r="O17">
            <v>0</v>
          </cell>
          <cell r="P17">
            <v>0</v>
          </cell>
          <cell r="Q17">
            <v>0</v>
          </cell>
          <cell r="R17">
            <v>0</v>
          </cell>
          <cell r="U17">
            <v>0</v>
          </cell>
        </row>
        <row r="18">
          <cell r="A18">
            <v>11</v>
          </cell>
          <cell r="B18" t="str">
            <v>Yulianto</v>
          </cell>
          <cell r="C18" t="str">
            <v>Wibawa</v>
          </cell>
          <cell r="G18" t="str">
            <v>Subhan</v>
          </cell>
          <cell r="H18" t="str">
            <v>Mustapid</v>
          </cell>
          <cell r="O18">
            <v>0</v>
          </cell>
          <cell r="P18">
            <v>0</v>
          </cell>
          <cell r="Q18">
            <v>0</v>
          </cell>
          <cell r="R18">
            <v>0</v>
          </cell>
          <cell r="U18">
            <v>0</v>
          </cell>
        </row>
        <row r="19">
          <cell r="A19">
            <v>12</v>
          </cell>
          <cell r="B19" t="str">
            <v>Arif Budi</v>
          </cell>
          <cell r="C19" t="str">
            <v>Wiranto</v>
          </cell>
          <cell r="G19" t="str">
            <v>Rofiq</v>
          </cell>
          <cell r="O19">
            <v>0</v>
          </cell>
          <cell r="P19">
            <v>0</v>
          </cell>
          <cell r="Q19">
            <v>0</v>
          </cell>
          <cell r="R19">
            <v>0</v>
          </cell>
          <cell r="U19">
            <v>0</v>
          </cell>
        </row>
        <row r="20">
          <cell r="A20">
            <v>13</v>
          </cell>
          <cell r="B20" t="str">
            <v>Lukman</v>
          </cell>
          <cell r="C20" t="str">
            <v>Setiawan</v>
          </cell>
          <cell r="G20" t="str">
            <v>Aji</v>
          </cell>
          <cell r="H20" t="str">
            <v>Wahono</v>
          </cell>
          <cell r="L20">
            <v>0</v>
          </cell>
          <cell r="O20">
            <v>0</v>
          </cell>
          <cell r="P20">
            <v>0</v>
          </cell>
          <cell r="Q20">
            <v>0</v>
          </cell>
          <cell r="R20">
            <v>0</v>
          </cell>
          <cell r="U20">
            <v>0</v>
          </cell>
        </row>
        <row r="21">
          <cell r="A21">
            <v>14</v>
          </cell>
          <cell r="B21" t="str">
            <v>Komang Anom</v>
          </cell>
          <cell r="C21" t="str">
            <v>Darmestan</v>
          </cell>
          <cell r="G21" t="str">
            <v>Agung</v>
          </cell>
          <cell r="H21" t="str">
            <v>Kurniawan</v>
          </cell>
          <cell r="L21">
            <v>0</v>
          </cell>
          <cell r="O21">
            <v>0</v>
          </cell>
          <cell r="P21">
            <v>0</v>
          </cell>
          <cell r="Q21">
            <v>0</v>
          </cell>
          <cell r="R21">
            <v>0</v>
          </cell>
          <cell r="U21">
            <v>0</v>
          </cell>
        </row>
        <row r="22">
          <cell r="A22">
            <v>15</v>
          </cell>
          <cell r="B22" t="str">
            <v>Moh. Jeffri</v>
          </cell>
          <cell r="C22" t="str">
            <v>Suhardianto</v>
          </cell>
          <cell r="G22" t="str">
            <v>Ario</v>
          </cell>
          <cell r="H22" t="str">
            <v>Wibowo</v>
          </cell>
          <cell r="L22">
            <v>0</v>
          </cell>
          <cell r="O22">
            <v>0</v>
          </cell>
          <cell r="P22">
            <v>0</v>
          </cell>
          <cell r="Q22">
            <v>0</v>
          </cell>
          <cell r="R22">
            <v>0</v>
          </cell>
          <cell r="U22">
            <v>0</v>
          </cell>
        </row>
        <row r="23">
          <cell r="A23">
            <v>16</v>
          </cell>
          <cell r="B23" t="str">
            <v>Sugembong</v>
          </cell>
          <cell r="G23" t="str">
            <v>Tri</v>
          </cell>
          <cell r="H23" t="str">
            <v>Hartomo</v>
          </cell>
          <cell r="L23">
            <v>0</v>
          </cell>
          <cell r="O23">
            <v>0</v>
          </cell>
          <cell r="P23">
            <v>0</v>
          </cell>
          <cell r="Q23">
            <v>0</v>
          </cell>
          <cell r="R23">
            <v>0</v>
          </cell>
          <cell r="U23">
            <v>0</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6.xml" /><Relationship Id="rId4" Type="http://schemas.openxmlformats.org/officeDocument/2006/relationships/ctrlProp" Target="../ctrlProps/ctrlProp5.xml" /><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10.xml" /><Relationship Id="rId4" Type="http://schemas.openxmlformats.org/officeDocument/2006/relationships/ctrlProp" Target="../ctrlProps/ctrlProp9.xml" /><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5" Type="http://schemas.openxmlformats.org/officeDocument/2006/relationships/ctrlProp" Target="../ctrlProps/ctrlProp12.xml" /><Relationship Id="rId4" Type="http://schemas.openxmlformats.org/officeDocument/2006/relationships/ctrlProp" Target="../ctrlProps/ctrlProp11.xml" /><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5" Type="http://schemas.openxmlformats.org/officeDocument/2006/relationships/ctrlProp" Target="../ctrlProps/ctrlProp14.xml" /><Relationship Id="rId4" Type="http://schemas.openxmlformats.org/officeDocument/2006/relationships/ctrlProp" Target="../ctrlProps/ctrlProp13.xml" /><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6"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6"/>
  <sheetViews>
    <sheetView showGridLines="0" showZeros="0" workbookViewId="0" topLeftCell="A38">
      <selection activeCell="U31" sqref="U31"/>
    </sheetView>
  </sheetViews>
  <sheetFormatPr defaultColWidth="9.140625" defaultRowHeight="12.75"/>
  <cols>
    <col min="1" max="2" width="3.28125" style="0" customWidth="1"/>
    <col min="3" max="3" width="4.7109375" style="0" customWidth="1"/>
    <col min="4" max="4" width="4.28125" style="0" customWidth="1"/>
    <col min="5" max="5" width="19.140625" style="0" customWidth="1"/>
    <col min="6" max="6" width="2.7109375" style="0" customWidth="1"/>
    <col min="7" max="7" width="11.140625" style="0" customWidth="1"/>
    <col min="8" max="8" width="5.8515625" style="0" customWidth="1"/>
    <col min="9" max="9" width="4.28125" style="138" customWidth="1"/>
    <col min="10" max="10" width="10.7109375" style="0" customWidth="1"/>
    <col min="11" max="11" width="1.7109375" style="138" customWidth="1"/>
    <col min="12" max="12" width="10.7109375" style="0" customWidth="1"/>
    <col min="13" max="13" width="1.7109375" style="11" customWidth="1"/>
    <col min="14" max="14" width="10.7109375" style="0" customWidth="1"/>
    <col min="15" max="15" width="1.7109375" style="138" customWidth="1"/>
    <col min="16" max="16" width="10.7109375" style="0" customWidth="1"/>
    <col min="17" max="17" width="1.7109375" style="11" customWidth="1"/>
    <col min="18" max="18" width="9.140625" style="0" hidden="1" customWidth="1"/>
    <col min="19" max="19" width="8.7109375" style="0" customWidth="1"/>
    <col min="20" max="20" width="9.140625" style="0" hidden="1" customWidth="1"/>
  </cols>
  <sheetData>
    <row r="1" spans="1:17" s="3" customFormat="1" ht="21.75" customHeight="1">
      <c r="A1" s="1" t="s">
        <v>42</v>
      </c>
      <c r="B1" s="1"/>
      <c r="C1" s="147"/>
      <c r="D1" s="147"/>
      <c r="E1" s="147"/>
      <c r="F1" s="147"/>
      <c r="G1" s="147"/>
      <c r="H1" s="147"/>
      <c r="I1" s="148"/>
      <c r="J1" s="149"/>
      <c r="K1" s="149"/>
      <c r="L1" s="150"/>
      <c r="M1" s="148"/>
      <c r="N1" s="148" t="s">
        <v>1</v>
      </c>
      <c r="O1" s="148"/>
      <c r="P1" s="147"/>
      <c r="Q1" s="148"/>
    </row>
    <row r="2" spans="1:17" s="10" customFormat="1" ht="19.5" customHeight="1">
      <c r="A2" s="7" t="s">
        <v>2</v>
      </c>
      <c r="B2" s="7"/>
      <c r="C2" s="7"/>
      <c r="D2" s="7"/>
      <c r="E2" s="7"/>
      <c r="F2" s="151"/>
      <c r="G2" s="152" t="s">
        <v>43</v>
      </c>
      <c r="H2" s="153"/>
      <c r="I2" s="154"/>
      <c r="J2" s="149"/>
      <c r="K2" s="149"/>
      <c r="L2" s="149"/>
      <c r="M2" s="154"/>
      <c r="N2" s="155"/>
      <c r="O2" s="154"/>
      <c r="P2" s="155"/>
      <c r="Q2" s="154"/>
    </row>
    <row r="3" spans="1:17" s="35" customFormat="1" ht="11.25" customHeight="1">
      <c r="A3" s="143" t="s">
        <v>4</v>
      </c>
      <c r="B3" s="143"/>
      <c r="C3" s="143"/>
      <c r="D3" s="143"/>
      <c r="E3" s="143"/>
      <c r="F3" s="143" t="s">
        <v>5</v>
      </c>
      <c r="G3" s="143"/>
      <c r="H3" s="143"/>
      <c r="I3" s="144"/>
      <c r="J3" s="143"/>
      <c r="K3" s="144"/>
      <c r="L3" s="143"/>
      <c r="M3" s="144"/>
      <c r="N3" s="143"/>
      <c r="O3" s="144"/>
      <c r="P3" s="143"/>
      <c r="Q3" s="156" t="s">
        <v>6</v>
      </c>
    </row>
    <row r="4" spans="1:17" s="29" customFormat="1" ht="11.25" customHeight="1" thickBot="1">
      <c r="A4" s="20" t="s">
        <v>7</v>
      </c>
      <c r="B4" s="20"/>
      <c r="C4" s="20"/>
      <c r="D4" s="22"/>
      <c r="E4" s="22"/>
      <c r="F4" s="22" t="str">
        <f>'[3]Week SetUp'!$C$10</f>
        <v>Kelapa Gading, DKI</v>
      </c>
      <c r="G4" s="157"/>
      <c r="H4" s="22"/>
      <c r="I4" s="26"/>
      <c r="J4" s="25">
        <f>'[3]Week SetUp'!$D$10</f>
        <v>0</v>
      </c>
      <c r="K4" s="26"/>
      <c r="L4" s="158">
        <f>'[3]Week SetUp'!$A$12</f>
        <v>0</v>
      </c>
      <c r="M4" s="26"/>
      <c r="N4" s="22"/>
      <c r="O4" s="26"/>
      <c r="P4" s="22"/>
      <c r="Q4" s="28" t="s">
        <v>8</v>
      </c>
    </row>
    <row r="5" spans="1:17" s="35" customFormat="1" ht="9.75">
      <c r="A5" s="125"/>
      <c r="B5" s="159" t="s">
        <v>9</v>
      </c>
      <c r="C5" s="159" t="s">
        <v>44</v>
      </c>
      <c r="D5" s="159" t="s">
        <v>10</v>
      </c>
      <c r="E5" s="160" t="s">
        <v>39</v>
      </c>
      <c r="F5" s="160" t="s">
        <v>40</v>
      </c>
      <c r="G5" s="160"/>
      <c r="H5" s="160" t="s">
        <v>41</v>
      </c>
      <c r="I5" s="160"/>
      <c r="J5" s="159" t="s">
        <v>14</v>
      </c>
      <c r="K5" s="161"/>
      <c r="L5" s="159" t="s">
        <v>45</v>
      </c>
      <c r="M5" s="161"/>
      <c r="N5" s="159" t="s">
        <v>15</v>
      </c>
      <c r="O5" s="161"/>
      <c r="P5" s="159" t="s">
        <v>16</v>
      </c>
      <c r="Q5" s="162"/>
    </row>
    <row r="6" spans="1:17" s="35" customFormat="1" ht="3.75" customHeight="1" thickBot="1">
      <c r="A6" s="163"/>
      <c r="B6" s="164"/>
      <c r="C6" s="37"/>
      <c r="D6" s="164"/>
      <c r="E6" s="165"/>
      <c r="F6" s="165"/>
      <c r="G6" s="85"/>
      <c r="H6" s="165"/>
      <c r="I6" s="166"/>
      <c r="J6" s="164"/>
      <c r="K6" s="166"/>
      <c r="L6" s="164"/>
      <c r="M6" s="166"/>
      <c r="N6" s="164"/>
      <c r="O6" s="166"/>
      <c r="P6" s="164"/>
      <c r="Q6" s="167"/>
    </row>
    <row r="7" spans="1:20" s="52" customFormat="1" ht="10.5" customHeight="1">
      <c r="A7" s="168">
        <v>1</v>
      </c>
      <c r="B7" s="43">
        <f>IF($D7="","",VLOOKUP($D7,'[3]Boys Si Main Draw Prep'!$A$7:$P$38,15))</f>
        <v>0</v>
      </c>
      <c r="C7" s="43">
        <f>IF($D7="","",VLOOKUP($D7,'[3]Boys Si Main Draw Prep'!$A$7:$P$38,16))</f>
        <v>1</v>
      </c>
      <c r="D7" s="44">
        <v>1</v>
      </c>
      <c r="E7" s="45" t="str">
        <f>UPPER(IF($D7="","",VLOOKUP($D7,'[3]Boys Si Main Draw Prep'!$A$7:$P$38,2)))</f>
        <v>SANDI</v>
      </c>
      <c r="F7" s="45" t="str">
        <f>IF($D7="","",VLOOKUP($D7,'[3]Boys Si Main Draw Prep'!$A$7:$P$38,3))</f>
        <v>Gunawan</v>
      </c>
      <c r="G7" s="45"/>
      <c r="H7" s="45">
        <f>IF($D7="","",VLOOKUP($D7,'[3]Boys Si Main Draw Prep'!$A$7:$P$38,4))</f>
        <v>0</v>
      </c>
      <c r="I7" s="169"/>
      <c r="J7" s="170"/>
      <c r="K7" s="170"/>
      <c r="L7" s="170"/>
      <c r="M7" s="170"/>
      <c r="N7" s="171"/>
      <c r="O7" s="50"/>
      <c r="P7" s="87"/>
      <c r="Q7" s="88"/>
      <c r="R7" s="51"/>
      <c r="T7" s="53" t="str">
        <f>'[3]SetUp Officials'!P21</f>
        <v>Umpire</v>
      </c>
    </row>
    <row r="8" spans="1:20" s="52" customFormat="1" ht="9.6" customHeight="1">
      <c r="A8" s="172"/>
      <c r="B8" s="55"/>
      <c r="C8" s="55"/>
      <c r="D8" s="55"/>
      <c r="E8" s="170"/>
      <c r="F8" s="170"/>
      <c r="G8" s="173"/>
      <c r="H8" s="62"/>
      <c r="I8" s="174" t="s">
        <v>18</v>
      </c>
      <c r="J8" s="175" t="str">
        <f>UPPER(IF(OR(I8="a",I8="as"),E7,IF(OR(I8="b",I8="bs"),E9,)))</f>
        <v>SANDI</v>
      </c>
      <c r="K8" s="175"/>
      <c r="L8" s="170"/>
      <c r="M8" s="170"/>
      <c r="N8" s="171"/>
      <c r="O8" s="50"/>
      <c r="P8" s="87"/>
      <c r="Q8" s="88"/>
      <c r="R8" s="51"/>
      <c r="T8" s="58" t="str">
        <f>'[3]SetUp Officials'!P22</f>
        <v xml:space="preserve"> </v>
      </c>
    </row>
    <row r="9" spans="1:20" s="52" customFormat="1" ht="9.6" customHeight="1">
      <c r="A9" s="172">
        <v>2</v>
      </c>
      <c r="B9" s="43">
        <f>IF($D9="","",VLOOKUP($D9,'[3]Boys Si Main Draw Prep'!$A$7:$P$38,15))</f>
        <v>0</v>
      </c>
      <c r="C9" s="43">
        <f>IF($D9="","",VLOOKUP($D9,'[3]Boys Si Main Draw Prep'!$A$7:$P$38,16))</f>
        <v>0</v>
      </c>
      <c r="D9" s="44">
        <v>30</v>
      </c>
      <c r="E9" s="45" t="str">
        <f>UPPER(IF($D9="","",VLOOKUP($D9,'[3]Boys Si Main Draw Prep'!$A$7:$P$38,2)))</f>
        <v>BYE</v>
      </c>
      <c r="F9" s="43">
        <f>IF($D9="","",VLOOKUP($D9,'[3]Boys Si Main Draw Prep'!$A$7:$P$38,3))</f>
        <v>0</v>
      </c>
      <c r="G9" s="43"/>
      <c r="H9" s="43">
        <f>IF($D9="","",VLOOKUP($D9,'[3]Boys Si Main Draw Prep'!$A$7:$P$38,4))</f>
        <v>0</v>
      </c>
      <c r="I9" s="176"/>
      <c r="J9" s="170"/>
      <c r="K9" s="177"/>
      <c r="L9" s="170"/>
      <c r="M9" s="170"/>
      <c r="N9" s="171"/>
      <c r="O9" s="50"/>
      <c r="P9" s="87"/>
      <c r="Q9" s="88"/>
      <c r="R9" s="51"/>
      <c r="T9" s="58" t="str">
        <f>'[3]SetUp Officials'!P23</f>
        <v xml:space="preserve"> </v>
      </c>
    </row>
    <row r="10" spans="1:20" s="52" customFormat="1" ht="9.6" customHeight="1">
      <c r="A10" s="172"/>
      <c r="B10" s="55"/>
      <c r="C10" s="55"/>
      <c r="D10" s="72"/>
      <c r="E10" s="170"/>
      <c r="F10" s="170"/>
      <c r="G10" s="173"/>
      <c r="H10" s="170"/>
      <c r="I10" s="178"/>
      <c r="J10" s="62"/>
      <c r="K10" s="63" t="s">
        <v>18</v>
      </c>
      <c r="L10" s="175" t="str">
        <f>UPPER(IF(OR(K10="a",K10="as"),J8,IF(OR(K10="b",K10="bs"),J12,)))</f>
        <v>SANDI</v>
      </c>
      <c r="M10" s="179"/>
      <c r="N10" s="180"/>
      <c r="O10" s="180"/>
      <c r="P10" s="87"/>
      <c r="Q10" s="88"/>
      <c r="R10" s="51"/>
      <c r="T10" s="58" t="str">
        <f>'[3]SetUp Officials'!P24</f>
        <v xml:space="preserve"> </v>
      </c>
    </row>
    <row r="11" spans="1:20" s="52" customFormat="1" ht="9.6" customHeight="1">
      <c r="A11" s="172">
        <v>3</v>
      </c>
      <c r="B11" s="43">
        <f>IF($D11="","",VLOOKUP($D11,'[3]Boys Si Main Draw Prep'!$A$7:$P$38,15))</f>
        <v>0</v>
      </c>
      <c r="C11" s="43">
        <f>IF($D11="","",VLOOKUP($D11,'[3]Boys Si Main Draw Prep'!$A$7:$P$38,16))</f>
        <v>0</v>
      </c>
      <c r="D11" s="44">
        <v>16</v>
      </c>
      <c r="E11" s="43" t="str">
        <f>UPPER(IF($D11="","",VLOOKUP($D11,'[3]Boys Si Main Draw Prep'!$A$7:$P$38,2)))</f>
        <v>PARYONO</v>
      </c>
      <c r="F11" s="43">
        <f>IF($D11="","",VLOOKUP($D11,'[3]Boys Si Main Draw Prep'!$A$7:$P$38,3))</f>
        <v>0</v>
      </c>
      <c r="G11" s="43"/>
      <c r="H11" s="43">
        <f>IF($D11="","",VLOOKUP($D11,'[3]Boys Si Main Draw Prep'!$A$7:$P$38,4))</f>
        <v>0</v>
      </c>
      <c r="I11" s="169"/>
      <c r="J11" s="170"/>
      <c r="K11" s="181"/>
      <c r="L11" s="170">
        <v>80</v>
      </c>
      <c r="M11" s="182"/>
      <c r="N11" s="180"/>
      <c r="O11" s="180"/>
      <c r="P11" s="87"/>
      <c r="Q11" s="88"/>
      <c r="R11" s="51"/>
      <c r="T11" s="58" t="str">
        <f>'[3]SetUp Officials'!P25</f>
        <v xml:space="preserve"> </v>
      </c>
    </row>
    <row r="12" spans="1:20" s="52" customFormat="1" ht="9.6" customHeight="1">
      <c r="A12" s="172"/>
      <c r="B12" s="55"/>
      <c r="C12" s="55"/>
      <c r="D12" s="72"/>
      <c r="E12" s="170"/>
      <c r="F12" s="170"/>
      <c r="G12" s="173"/>
      <c r="H12" s="62"/>
      <c r="I12" s="174" t="s">
        <v>47</v>
      </c>
      <c r="J12" s="175" t="str">
        <f>UPPER(IF(OR(I12="a",I12="as"),E11,IF(OR(I12="b",I12="bs"),E13,)))</f>
        <v>ADHI MARYADHI</v>
      </c>
      <c r="K12" s="183"/>
      <c r="L12" s="170"/>
      <c r="M12" s="182"/>
      <c r="N12" s="180"/>
      <c r="O12" s="180"/>
      <c r="P12" s="87"/>
      <c r="Q12" s="88"/>
      <c r="R12" s="51"/>
      <c r="T12" s="58" t="str">
        <f>'[3]SetUp Officials'!P26</f>
        <v xml:space="preserve"> </v>
      </c>
    </row>
    <row r="13" spans="1:20" s="52" customFormat="1" ht="9.6" customHeight="1">
      <c r="A13" s="172">
        <v>4</v>
      </c>
      <c r="B13" s="43">
        <f>IF($D13="","",VLOOKUP($D13,'[3]Boys Si Main Draw Prep'!$A$7:$P$38,15))</f>
        <v>0</v>
      </c>
      <c r="C13" s="43">
        <f>IF($D13="","",VLOOKUP($D13,'[3]Boys Si Main Draw Prep'!$A$7:$P$38,16))</f>
        <v>0</v>
      </c>
      <c r="D13" s="44">
        <v>18</v>
      </c>
      <c r="E13" s="43" t="str">
        <f>UPPER(IF($D13="","",VLOOKUP($D13,'[3]Boys Si Main Draw Prep'!$A$7:$P$38,2)))</f>
        <v>ADHI MARYADHI</v>
      </c>
      <c r="F13" s="43" t="str">
        <f>IF($D13="","",VLOOKUP($D13,'[3]Boys Si Main Draw Prep'!$A$7:$P$38,3))</f>
        <v>PS</v>
      </c>
      <c r="G13" s="43"/>
      <c r="H13" s="43">
        <f>IF($D13="","",VLOOKUP($D13,'[3]Boys Si Main Draw Prep'!$A$7:$P$38,4))</f>
        <v>0</v>
      </c>
      <c r="I13" s="184"/>
      <c r="J13" s="170">
        <v>85</v>
      </c>
      <c r="K13" s="170"/>
      <c r="L13" s="170"/>
      <c r="M13" s="182"/>
      <c r="N13" s="180"/>
      <c r="O13" s="180"/>
      <c r="P13" s="87"/>
      <c r="Q13" s="88"/>
      <c r="R13" s="51"/>
      <c r="T13" s="58" t="str">
        <f>'[3]SetUp Officials'!P27</f>
        <v xml:space="preserve"> </v>
      </c>
    </row>
    <row r="14" spans="1:20" s="52" customFormat="1" ht="9.6" customHeight="1">
      <c r="A14" s="172"/>
      <c r="B14" s="55"/>
      <c r="C14" s="55"/>
      <c r="D14" s="72"/>
      <c r="E14" s="170"/>
      <c r="F14" s="170"/>
      <c r="G14" s="173"/>
      <c r="H14" s="185"/>
      <c r="I14" s="178"/>
      <c r="J14" s="170"/>
      <c r="K14" s="170"/>
      <c r="L14" s="62"/>
      <c r="M14" s="63" t="s">
        <v>48</v>
      </c>
      <c r="N14" s="175" t="str">
        <f>UPPER(IF(OR(M14="a",M14="as"),L10,IF(OR(M14="b",M14="bs"),L18,)))</f>
        <v>DENI</v>
      </c>
      <c r="O14" s="179"/>
      <c r="P14" s="87"/>
      <c r="Q14" s="88"/>
      <c r="R14" s="51"/>
      <c r="T14" s="58" t="str">
        <f>'[3]SetUp Officials'!P28</f>
        <v xml:space="preserve"> </v>
      </c>
    </row>
    <row r="15" spans="1:20" s="52" customFormat="1" ht="9.6" customHeight="1">
      <c r="A15" s="172">
        <v>5</v>
      </c>
      <c r="B15" s="43">
        <f>IF($D15="","",VLOOKUP($D15,'[3]Boys Si Main Draw Prep'!$A$7:$P$38,15))</f>
        <v>0</v>
      </c>
      <c r="C15" s="43">
        <f>IF($D15="","",VLOOKUP($D15,'[3]Boys Si Main Draw Prep'!$A$7:$P$38,16))</f>
        <v>0</v>
      </c>
      <c r="D15" s="44">
        <v>15</v>
      </c>
      <c r="E15" s="43" t="str">
        <f>UPPER(IF($D15="","",VLOOKUP($D15,'[3]Boys Si Main Draw Prep'!$A$7:$P$38,2)))</f>
        <v>DENI</v>
      </c>
      <c r="F15" s="43" t="str">
        <f>IF($D15="","",VLOOKUP($D15,'[3]Boys Si Main Draw Prep'!$A$7:$P$38,3))</f>
        <v>Zuliansyah</v>
      </c>
      <c r="G15" s="43"/>
      <c r="H15" s="43">
        <f>IF($D15="","",VLOOKUP($D15,'[3]Boys Si Main Draw Prep'!$A$7:$P$38,4))</f>
        <v>0</v>
      </c>
      <c r="I15" s="186"/>
      <c r="J15" s="170"/>
      <c r="K15" s="170"/>
      <c r="L15" s="170"/>
      <c r="M15" s="182"/>
      <c r="N15" s="251" t="s">
        <v>117</v>
      </c>
      <c r="O15" s="187"/>
      <c r="P15" s="171"/>
      <c r="Q15" s="50"/>
      <c r="R15" s="51"/>
      <c r="T15" s="58" t="str">
        <f>'[3]SetUp Officials'!P29</f>
        <v xml:space="preserve"> </v>
      </c>
    </row>
    <row r="16" spans="1:20" s="52" customFormat="1" ht="9.6" customHeight="1" thickBot="1">
      <c r="A16" s="172"/>
      <c r="B16" s="55"/>
      <c r="C16" s="55"/>
      <c r="D16" s="72"/>
      <c r="E16" s="170"/>
      <c r="F16" s="170"/>
      <c r="G16" s="173"/>
      <c r="H16" s="62"/>
      <c r="I16" s="174" t="s">
        <v>46</v>
      </c>
      <c r="J16" s="175" t="str">
        <f>UPPER(IF(OR(I16="a",I16="as"),E15,IF(OR(I16="b",I16="bs"),E17,)))</f>
        <v>DENI</v>
      </c>
      <c r="K16" s="175"/>
      <c r="L16" s="170"/>
      <c r="M16" s="182"/>
      <c r="N16" s="171"/>
      <c r="O16" s="187"/>
      <c r="P16" s="171"/>
      <c r="Q16" s="50"/>
      <c r="R16" s="51"/>
      <c r="T16" s="74" t="str">
        <f>'[3]SetUp Officials'!P30</f>
        <v>None</v>
      </c>
    </row>
    <row r="17" spans="1:18" s="52" customFormat="1" ht="9.6" customHeight="1">
      <c r="A17" s="172">
        <v>6</v>
      </c>
      <c r="B17" s="43">
        <f>IF($D17="","",VLOOKUP($D17,'[3]Boys Si Main Draw Prep'!$A$7:$P$38,15))</f>
        <v>0</v>
      </c>
      <c r="C17" s="43">
        <f>IF($D17="","",VLOOKUP($D17,'[3]Boys Si Main Draw Prep'!$A$7:$P$38,16))</f>
        <v>0</v>
      </c>
      <c r="D17" s="44">
        <v>12</v>
      </c>
      <c r="E17" s="43" t="str">
        <f>UPPER(IF($D17="","",VLOOKUP($D17,'[3]Boys Si Main Draw Prep'!$A$7:$P$38,2)))</f>
        <v>PRABOWO</v>
      </c>
      <c r="F17" s="43">
        <f>IF($D17="","",VLOOKUP($D17,'[3]Boys Si Main Draw Prep'!$A$7:$P$38,3))</f>
        <v>0</v>
      </c>
      <c r="G17" s="43"/>
      <c r="H17" s="43">
        <f>IF($D17="","",VLOOKUP($D17,'[3]Boys Si Main Draw Prep'!$A$7:$P$38,4))</f>
        <v>0</v>
      </c>
      <c r="I17" s="176"/>
      <c r="J17" s="170">
        <v>81</v>
      </c>
      <c r="K17" s="177"/>
      <c r="L17" s="170"/>
      <c r="M17" s="182"/>
      <c r="N17" s="171"/>
      <c r="O17" s="187"/>
      <c r="P17" s="171"/>
      <c r="Q17" s="50"/>
      <c r="R17" s="51"/>
    </row>
    <row r="18" spans="1:18" s="52" customFormat="1" ht="9.6" customHeight="1">
      <c r="A18" s="172"/>
      <c r="B18" s="55"/>
      <c r="C18" s="55"/>
      <c r="D18" s="72"/>
      <c r="E18" s="170"/>
      <c r="F18" s="170"/>
      <c r="G18" s="173"/>
      <c r="H18" s="170"/>
      <c r="I18" s="178"/>
      <c r="J18" s="62"/>
      <c r="K18" s="63" t="s">
        <v>18</v>
      </c>
      <c r="L18" s="175" t="str">
        <f>UPPER(IF(OR(K18="a",K18="as"),J16,IF(OR(K18="b",K18="bs"),J20,)))</f>
        <v>DENI</v>
      </c>
      <c r="M18" s="188"/>
      <c r="N18" s="171"/>
      <c r="O18" s="187"/>
      <c r="P18" s="171"/>
      <c r="Q18" s="50"/>
      <c r="R18" s="51"/>
    </row>
    <row r="19" spans="1:18" s="52" customFormat="1" ht="9.6" customHeight="1">
      <c r="A19" s="172">
        <v>7</v>
      </c>
      <c r="B19" s="43">
        <f>IF($D19="","",VLOOKUP($D19,'[3]Boys Si Main Draw Prep'!$A$7:$P$38,15))</f>
        <v>0</v>
      </c>
      <c r="C19" s="43">
        <f>IF($D19="","",VLOOKUP($D19,'[3]Boys Si Main Draw Prep'!$A$7:$P$38,16))</f>
        <v>0</v>
      </c>
      <c r="D19" s="44">
        <v>30</v>
      </c>
      <c r="E19" s="43" t="str">
        <f>UPPER(IF($D19="","",VLOOKUP($D19,'[3]Boys Si Main Draw Prep'!$A$7:$P$38,2)))</f>
        <v>BYE</v>
      </c>
      <c r="F19" s="43">
        <f>IF($D19="","",VLOOKUP($D19,'[3]Boys Si Main Draw Prep'!$A$7:$P$38,3))</f>
        <v>0</v>
      </c>
      <c r="G19" s="43"/>
      <c r="H19" s="43">
        <f>IF($D19="","",VLOOKUP($D19,'[3]Boys Si Main Draw Prep'!$A$7:$P$38,4))</f>
        <v>0</v>
      </c>
      <c r="I19" s="169"/>
      <c r="J19" s="170"/>
      <c r="K19" s="181"/>
      <c r="L19" s="251" t="s">
        <v>116</v>
      </c>
      <c r="M19" s="180"/>
      <c r="N19" s="171"/>
      <c r="O19" s="187"/>
      <c r="P19" s="171"/>
      <c r="Q19" s="50"/>
      <c r="R19" s="51"/>
    </row>
    <row r="20" spans="1:18" s="52" customFormat="1" ht="9.6" customHeight="1">
      <c r="A20" s="172"/>
      <c r="B20" s="55"/>
      <c r="C20" s="55"/>
      <c r="D20" s="55"/>
      <c r="E20" s="170"/>
      <c r="F20" s="170"/>
      <c r="G20" s="173"/>
      <c r="H20" s="62"/>
      <c r="I20" s="174" t="s">
        <v>47</v>
      </c>
      <c r="J20" s="175" t="str">
        <f>UPPER(IF(OR(I20="a",I20="as"),E19,IF(OR(I20="b",I20="bs"),E21,)))</f>
        <v xml:space="preserve">FAJAR </v>
      </c>
      <c r="K20" s="183"/>
      <c r="L20" s="170"/>
      <c r="M20" s="180"/>
      <c r="N20" s="171"/>
      <c r="O20" s="187"/>
      <c r="P20" s="171"/>
      <c r="Q20" s="50"/>
      <c r="R20" s="51"/>
    </row>
    <row r="21" spans="1:18" s="52" customFormat="1" ht="9.6" customHeight="1">
      <c r="A21" s="168">
        <v>8</v>
      </c>
      <c r="B21" s="43">
        <f>IF($D21="","",VLOOKUP($D21,'[3]Boys Si Main Draw Prep'!$A$7:$P$38,15))</f>
        <v>0</v>
      </c>
      <c r="C21" s="43">
        <f>IF($D21="","",VLOOKUP($D21,'[3]Boys Si Main Draw Prep'!$A$7:$P$38,16))</f>
        <v>5</v>
      </c>
      <c r="D21" s="44">
        <v>5</v>
      </c>
      <c r="E21" s="45" t="str">
        <f>UPPER(IF($D21="","",VLOOKUP($D21,'[3]Boys Si Main Draw Prep'!$A$7:$P$38,2)))</f>
        <v xml:space="preserve">FAJAR </v>
      </c>
      <c r="F21" s="45" t="str">
        <f>IF($D21="","",VLOOKUP($D21,'[3]Boys Si Main Draw Prep'!$A$7:$P$38,3))</f>
        <v>Kharisma</v>
      </c>
      <c r="G21" s="45"/>
      <c r="H21" s="45">
        <f>IF($D21="","",VLOOKUP($D21,'[3]Boys Si Main Draw Prep'!$A$7:$P$38,4))</f>
        <v>0</v>
      </c>
      <c r="I21" s="184"/>
      <c r="J21" s="170"/>
      <c r="K21" s="170"/>
      <c r="L21" s="170"/>
      <c r="M21" s="180"/>
      <c r="N21" s="171"/>
      <c r="O21" s="187"/>
      <c r="P21" s="171"/>
      <c r="Q21" s="50"/>
      <c r="R21" s="51"/>
    </row>
    <row r="22" spans="1:18" s="52" customFormat="1" ht="9.6" customHeight="1">
      <c r="A22" s="172"/>
      <c r="B22" s="55"/>
      <c r="C22" s="55"/>
      <c r="D22" s="55"/>
      <c r="E22" s="185"/>
      <c r="F22" s="185"/>
      <c r="G22" s="189"/>
      <c r="H22" s="185"/>
      <c r="I22" s="178"/>
      <c r="J22" s="170"/>
      <c r="K22" s="170"/>
      <c r="L22" s="170"/>
      <c r="M22" s="180"/>
      <c r="N22" s="62"/>
      <c r="O22" s="63" t="s">
        <v>48</v>
      </c>
      <c r="P22" s="175" t="str">
        <f>UPPER(IF(OR(O22="a",O22="as"),N14,IF(OR(O22="b",O22="bs"),N30,)))</f>
        <v>ANDI</v>
      </c>
      <c r="Q22" s="190"/>
      <c r="R22" s="51"/>
    </row>
    <row r="23" spans="1:18" s="52" customFormat="1" ht="9.6" customHeight="1">
      <c r="A23" s="168">
        <v>9</v>
      </c>
      <c r="B23" s="43">
        <f>IF($D23="","",VLOOKUP($D23,'[3]Boys Si Main Draw Prep'!$A$7:$P$38,15))</f>
        <v>0</v>
      </c>
      <c r="C23" s="43">
        <f>IF($D23="","",VLOOKUP($D23,'[3]Boys Si Main Draw Prep'!$A$7:$P$38,16))</f>
        <v>6</v>
      </c>
      <c r="D23" s="44">
        <v>6</v>
      </c>
      <c r="E23" s="45" t="str">
        <f>UPPER(IF($D23="","",VLOOKUP($D23,'[3]Boys Si Main Draw Prep'!$A$7:$P$38,2)))</f>
        <v>ARTHUR MARULI</v>
      </c>
      <c r="F23" s="45" t="str">
        <f>IF($D23="","",VLOOKUP($D23,'[3]Boys Si Main Draw Prep'!$A$7:$P$38,3))</f>
        <v>Hutabarat</v>
      </c>
      <c r="G23" s="45"/>
      <c r="H23" s="45">
        <f>IF($D23="","",VLOOKUP($D23,'[3]Boys Si Main Draw Prep'!$A$7:$P$38,4))</f>
        <v>0</v>
      </c>
      <c r="I23" s="169"/>
      <c r="J23" s="170"/>
      <c r="K23" s="170"/>
      <c r="L23" s="170"/>
      <c r="M23" s="180"/>
      <c r="N23" s="171"/>
      <c r="O23" s="187"/>
      <c r="P23" s="170">
        <v>84</v>
      </c>
      <c r="Q23" s="187"/>
      <c r="R23" s="51"/>
    </row>
    <row r="24" spans="1:18" s="52" customFormat="1" ht="9.6" customHeight="1">
      <c r="A24" s="172"/>
      <c r="B24" s="55"/>
      <c r="C24" s="55"/>
      <c r="D24" s="55"/>
      <c r="E24" s="170"/>
      <c r="F24" s="170"/>
      <c r="G24" s="173"/>
      <c r="H24" s="62"/>
      <c r="I24" s="174" t="s">
        <v>18</v>
      </c>
      <c r="J24" s="175" t="str">
        <f>UPPER(IF(OR(I24="a",I24="as"),E23,IF(OR(I24="b",I24="bs"),E25,)))</f>
        <v>ARTHUR MARULI</v>
      </c>
      <c r="K24" s="175"/>
      <c r="L24" s="170"/>
      <c r="M24" s="180"/>
      <c r="N24" s="171"/>
      <c r="O24" s="187"/>
      <c r="P24" s="171"/>
      <c r="Q24" s="187"/>
      <c r="R24" s="51"/>
    </row>
    <row r="25" spans="1:18" s="52" customFormat="1" ht="9.6" customHeight="1">
      <c r="A25" s="172">
        <v>10</v>
      </c>
      <c r="B25" s="43">
        <f>IF($D25="","",VLOOKUP($D25,'[3]Boys Si Main Draw Prep'!$A$7:$P$38,15))</f>
        <v>0</v>
      </c>
      <c r="C25" s="43">
        <f>IF($D25="","",VLOOKUP($D25,'[3]Boys Si Main Draw Prep'!$A$7:$P$38,16))</f>
        <v>0</v>
      </c>
      <c r="D25" s="44">
        <v>30</v>
      </c>
      <c r="E25" s="43" t="str">
        <f>UPPER(IF($D25="","",VLOOKUP($D25,'[3]Boys Si Main Draw Prep'!$A$7:$P$38,2)))</f>
        <v>BYE</v>
      </c>
      <c r="F25" s="43">
        <f>IF($D25="","",VLOOKUP($D25,'[3]Boys Si Main Draw Prep'!$A$7:$P$38,3))</f>
        <v>0</v>
      </c>
      <c r="G25" s="43"/>
      <c r="H25" s="43">
        <f>IF($D25="","",VLOOKUP($D25,'[3]Boys Si Main Draw Prep'!$A$7:$P$38,4))</f>
        <v>0</v>
      </c>
      <c r="I25" s="176"/>
      <c r="J25" s="170"/>
      <c r="K25" s="177"/>
      <c r="L25" s="170"/>
      <c r="M25" s="180"/>
      <c r="N25" s="171"/>
      <c r="O25" s="187"/>
      <c r="P25" s="171"/>
      <c r="Q25" s="187"/>
      <c r="R25" s="51"/>
    </row>
    <row r="26" spans="1:18" s="52" customFormat="1" ht="9.6" customHeight="1">
      <c r="A26" s="172"/>
      <c r="B26" s="55"/>
      <c r="C26" s="55"/>
      <c r="D26" s="72"/>
      <c r="E26" s="170"/>
      <c r="F26" s="170"/>
      <c r="G26" s="173"/>
      <c r="H26" s="170"/>
      <c r="I26" s="178"/>
      <c r="J26" s="62"/>
      <c r="K26" s="63" t="s">
        <v>48</v>
      </c>
      <c r="L26" s="175" t="str">
        <f>UPPER(IF(OR(K26="a",K26="as"),J24,IF(OR(K26="b",K26="bs"),J28,)))</f>
        <v>LUKMAN</v>
      </c>
      <c r="M26" s="179"/>
      <c r="N26" s="171"/>
      <c r="O26" s="187"/>
      <c r="P26" s="171"/>
      <c r="Q26" s="187"/>
      <c r="R26" s="51"/>
    </row>
    <row r="27" spans="1:18" s="52" customFormat="1" ht="9.6" customHeight="1">
      <c r="A27" s="172">
        <v>11</v>
      </c>
      <c r="B27" s="43">
        <f>IF($D27="","",VLOOKUP($D27,'[3]Boys Si Main Draw Prep'!$A$7:$P$38,15))</f>
        <v>0</v>
      </c>
      <c r="C27" s="43">
        <f>IF($D27="","",VLOOKUP($D27,'[3]Boys Si Main Draw Prep'!$A$7:$P$38,16))</f>
        <v>0</v>
      </c>
      <c r="D27" s="44">
        <v>17</v>
      </c>
      <c r="E27" s="43" t="str">
        <f>UPPER(IF($D27="","",VLOOKUP($D27,'[3]Boys Si Main Draw Prep'!$A$7:$P$38,2)))</f>
        <v>LUKMAN</v>
      </c>
      <c r="F27" s="43" t="str">
        <f>IF($D27="","",VLOOKUP($D27,'[3]Boys Si Main Draw Prep'!$A$7:$P$38,3))</f>
        <v>Setiawan</v>
      </c>
      <c r="G27" s="43"/>
      <c r="H27" s="43">
        <f>IF($D27="","",VLOOKUP($D27,'[3]Boys Si Main Draw Prep'!$A$7:$P$38,4))</f>
        <v>0</v>
      </c>
      <c r="I27" s="169"/>
      <c r="J27" s="170"/>
      <c r="K27" s="181"/>
      <c r="L27" s="170">
        <v>82</v>
      </c>
      <c r="M27" s="182"/>
      <c r="N27" s="171"/>
      <c r="O27" s="187"/>
      <c r="P27" s="171"/>
      <c r="Q27" s="187"/>
      <c r="R27" s="51"/>
    </row>
    <row r="28" spans="1:18" s="52" customFormat="1" ht="9.6" customHeight="1">
      <c r="A28" s="168"/>
      <c r="B28" s="55"/>
      <c r="C28" s="55"/>
      <c r="D28" s="72"/>
      <c r="E28" s="170"/>
      <c r="F28" s="170"/>
      <c r="G28" s="173"/>
      <c r="H28" s="62"/>
      <c r="I28" s="174" t="s">
        <v>46</v>
      </c>
      <c r="J28" s="175" t="str">
        <f>UPPER(IF(OR(I28="a",I28="as"),E27,IF(OR(I28="b",I28="bs"),E29,)))</f>
        <v>LUKMAN</v>
      </c>
      <c r="K28" s="183"/>
      <c r="L28" s="170"/>
      <c r="M28" s="182"/>
      <c r="N28" s="171"/>
      <c r="O28" s="187"/>
      <c r="P28" s="171"/>
      <c r="Q28" s="187"/>
      <c r="R28" s="51"/>
    </row>
    <row r="29" spans="1:18" s="52" customFormat="1" ht="9.6" customHeight="1">
      <c r="A29" s="172">
        <v>12</v>
      </c>
      <c r="B29" s="43">
        <f>IF($D29="","",VLOOKUP($D29,'[3]Boys Si Main Draw Prep'!$A$7:$P$38,15))</f>
        <v>0</v>
      </c>
      <c r="C29" s="43">
        <f>IF($D29="","",VLOOKUP($D29,'[3]Boys Si Main Draw Prep'!$A$7:$P$38,16))</f>
        <v>0</v>
      </c>
      <c r="D29" s="44">
        <v>20</v>
      </c>
      <c r="E29" s="43" t="str">
        <f>UPPER(IF($D29="","",VLOOKUP($D29,'[3]Boys Si Main Draw Prep'!$A$7:$P$38,2)))</f>
        <v>FARID</v>
      </c>
      <c r="F29" s="43" t="str">
        <f>IF($D29="","",VLOOKUP($D29,'[3]Boys Si Main Draw Prep'!$A$7:$P$38,3))</f>
        <v>Solana</v>
      </c>
      <c r="G29" s="43"/>
      <c r="H29" s="43">
        <f>IF($D29="","",VLOOKUP($D29,'[3]Boys Si Main Draw Prep'!$A$7:$P$38,4))</f>
        <v>0</v>
      </c>
      <c r="I29" s="184"/>
      <c r="J29" s="170" t="s">
        <v>113</v>
      </c>
      <c r="K29" s="170"/>
      <c r="L29" s="170"/>
      <c r="M29" s="182"/>
      <c r="N29" s="171"/>
      <c r="O29" s="187"/>
      <c r="P29" s="171"/>
      <c r="Q29" s="187"/>
      <c r="R29" s="51"/>
    </row>
    <row r="30" spans="1:18" s="52" customFormat="1" ht="9.6" customHeight="1">
      <c r="A30" s="172"/>
      <c r="B30" s="55"/>
      <c r="C30" s="55"/>
      <c r="D30" s="72"/>
      <c r="E30" s="170"/>
      <c r="F30" s="170"/>
      <c r="G30" s="173"/>
      <c r="H30" s="185"/>
      <c r="I30" s="178"/>
      <c r="J30" s="170"/>
      <c r="K30" s="170"/>
      <c r="L30" s="62"/>
      <c r="M30" s="63" t="s">
        <v>48</v>
      </c>
      <c r="N30" s="175" t="str">
        <f>UPPER(IF(OR(M30="a",M30="as"),L26,IF(OR(M30="b",M30="bs"),L34,)))</f>
        <v>ANDI</v>
      </c>
      <c r="O30" s="191"/>
      <c r="P30" s="171"/>
      <c r="Q30" s="187"/>
      <c r="R30" s="51"/>
    </row>
    <row r="31" spans="1:18" s="52" customFormat="1" ht="9.6" customHeight="1">
      <c r="A31" s="172">
        <v>13</v>
      </c>
      <c r="B31" s="43">
        <f>IF($D31="","",VLOOKUP($D31,'[3]Boys Si Main Draw Prep'!$A$7:$P$38,15))</f>
        <v>0</v>
      </c>
      <c r="C31" s="43">
        <f>IF($D31="","",VLOOKUP($D31,'[3]Boys Si Main Draw Prep'!$A$7:$P$38,16))</f>
        <v>0</v>
      </c>
      <c r="D31" s="44">
        <v>21</v>
      </c>
      <c r="E31" s="43" t="str">
        <f>UPPER(IF($D31="","",VLOOKUP($D31,'[3]Boys Si Main Draw Prep'!$A$7:$P$38,2)))</f>
        <v>ADIETYARAHMAN</v>
      </c>
      <c r="F31" s="43">
        <f>IF($D31="","",VLOOKUP($D31,'[3]Boys Si Main Draw Prep'!$A$7:$P$38,3))</f>
        <v>0</v>
      </c>
      <c r="G31" s="43"/>
      <c r="H31" s="43">
        <f>IF($D31="","",VLOOKUP($D31,'[3]Boys Si Main Draw Prep'!$A$7:$P$38,4))</f>
        <v>0</v>
      </c>
      <c r="I31" s="186"/>
      <c r="J31" s="170"/>
      <c r="K31" s="170"/>
      <c r="L31" s="170"/>
      <c r="M31" s="182"/>
      <c r="N31" s="170">
        <v>81</v>
      </c>
      <c r="O31" s="50"/>
      <c r="P31" s="171"/>
      <c r="Q31" s="187"/>
      <c r="R31" s="51"/>
    </row>
    <row r="32" spans="1:18" s="52" customFormat="1" ht="9.6" customHeight="1">
      <c r="A32" s="172"/>
      <c r="B32" s="55"/>
      <c r="C32" s="55"/>
      <c r="D32" s="72"/>
      <c r="E32" s="170"/>
      <c r="F32" s="170"/>
      <c r="G32" s="173"/>
      <c r="H32" s="62"/>
      <c r="I32" s="174" t="s">
        <v>48</v>
      </c>
      <c r="J32" s="175" t="str">
        <f>UPPER(IF(OR(I32="a",I32="as"),E31,IF(OR(I32="b",I32="bs"),E33,)))</f>
        <v>FRED</v>
      </c>
      <c r="K32" s="175"/>
      <c r="L32" s="170"/>
      <c r="M32" s="182"/>
      <c r="N32" s="171"/>
      <c r="O32" s="50"/>
      <c r="P32" s="171"/>
      <c r="Q32" s="187"/>
      <c r="R32" s="51"/>
    </row>
    <row r="33" spans="1:18" s="52" customFormat="1" ht="9.6" customHeight="1">
      <c r="A33" s="172">
        <v>14</v>
      </c>
      <c r="B33" s="43">
        <f>IF($D33="","",VLOOKUP($D33,'[3]Boys Si Main Draw Prep'!$A$7:$P$38,15))</f>
        <v>0</v>
      </c>
      <c r="C33" s="43">
        <f>IF($D33="","",VLOOKUP($D33,'[3]Boys Si Main Draw Prep'!$A$7:$P$38,16))</f>
        <v>0</v>
      </c>
      <c r="D33" s="44">
        <v>11</v>
      </c>
      <c r="E33" s="43" t="str">
        <f>UPPER(IF($D33="","",VLOOKUP($D33,'[3]Boys Si Main Draw Prep'!$A$7:$P$38,2)))</f>
        <v>FRED</v>
      </c>
      <c r="F33" s="43" t="str">
        <f>IF($D33="","",VLOOKUP($D33,'[3]Boys Si Main Draw Prep'!$A$7:$P$38,3))</f>
        <v>Soritua</v>
      </c>
      <c r="G33" s="43"/>
      <c r="H33" s="43">
        <f>IF($D33="","",VLOOKUP($D33,'[3]Boys Si Main Draw Prep'!$A$7:$P$38,4))</f>
        <v>0</v>
      </c>
      <c r="I33" s="176"/>
      <c r="J33" s="170">
        <v>82</v>
      </c>
      <c r="K33" s="177"/>
      <c r="L33" s="170"/>
      <c r="M33" s="182"/>
      <c r="N33" s="171"/>
      <c r="O33" s="50"/>
      <c r="P33" s="171"/>
      <c r="Q33" s="187"/>
      <c r="R33" s="51"/>
    </row>
    <row r="34" spans="1:18" s="52" customFormat="1" ht="9.6" customHeight="1">
      <c r="A34" s="172"/>
      <c r="B34" s="55"/>
      <c r="C34" s="55"/>
      <c r="D34" s="72"/>
      <c r="E34" s="170"/>
      <c r="F34" s="170"/>
      <c r="G34" s="173"/>
      <c r="H34" s="170"/>
      <c r="I34" s="178"/>
      <c r="J34" s="62"/>
      <c r="K34" s="63" t="s">
        <v>48</v>
      </c>
      <c r="L34" s="175" t="str">
        <f>UPPER(IF(OR(K34="a",K34="as"),J32,IF(OR(K34="b",K34="bs"),J36,)))</f>
        <v>ANDI</v>
      </c>
      <c r="M34" s="188"/>
      <c r="N34" s="171"/>
      <c r="O34" s="50"/>
      <c r="P34" s="171"/>
      <c r="Q34" s="187"/>
      <c r="R34" s="51"/>
    </row>
    <row r="35" spans="1:18" s="52" customFormat="1" ht="9.6" customHeight="1">
      <c r="A35" s="172">
        <v>15</v>
      </c>
      <c r="B35" s="43">
        <f>IF($D35="","",VLOOKUP($D35,'[3]Boys Si Main Draw Prep'!$A$7:$P$38,15))</f>
        <v>0</v>
      </c>
      <c r="C35" s="43">
        <f>IF($D35="","",VLOOKUP($D35,'[3]Boys Si Main Draw Prep'!$A$7:$P$38,16))</f>
        <v>0</v>
      </c>
      <c r="D35" s="44">
        <v>30</v>
      </c>
      <c r="E35" s="43" t="str">
        <f>UPPER(IF($D35="","",VLOOKUP($D35,'[3]Boys Si Main Draw Prep'!$A$7:$P$38,2)))</f>
        <v>BYE</v>
      </c>
      <c r="F35" s="43">
        <f>IF($D35="","",VLOOKUP($D35,'[3]Boys Si Main Draw Prep'!$A$7:$P$38,3))</f>
        <v>0</v>
      </c>
      <c r="G35" s="43"/>
      <c r="H35" s="43">
        <f>IF($D35="","",VLOOKUP($D35,'[3]Boys Si Main Draw Prep'!$A$7:$P$38,4))</f>
        <v>0</v>
      </c>
      <c r="I35" s="169"/>
      <c r="J35" s="170"/>
      <c r="K35" s="181"/>
      <c r="L35" s="170">
        <v>80</v>
      </c>
      <c r="M35" s="180"/>
      <c r="N35" s="171"/>
      <c r="O35" s="50"/>
      <c r="P35" s="171"/>
      <c r="Q35" s="187"/>
      <c r="R35" s="51"/>
    </row>
    <row r="36" spans="1:18" s="52" customFormat="1" ht="9.6" customHeight="1">
      <c r="A36" s="172"/>
      <c r="B36" s="55"/>
      <c r="C36" s="55"/>
      <c r="D36" s="55"/>
      <c r="E36" s="170"/>
      <c r="F36" s="170"/>
      <c r="G36" s="173"/>
      <c r="H36" s="62"/>
      <c r="I36" s="174" t="s">
        <v>48</v>
      </c>
      <c r="J36" s="175" t="str">
        <f>UPPER(IF(OR(I36="a",I36="as"),E35,IF(OR(I36="b",I36="bs"),E37,)))</f>
        <v>ANDI</v>
      </c>
      <c r="K36" s="183"/>
      <c r="L36" s="170"/>
      <c r="M36" s="180"/>
      <c r="N36" s="171"/>
      <c r="O36" s="50"/>
      <c r="P36" s="171"/>
      <c r="Q36" s="187"/>
      <c r="R36" s="51"/>
    </row>
    <row r="37" spans="1:18" s="52" customFormat="1" ht="9.6" customHeight="1">
      <c r="A37" s="168">
        <v>16</v>
      </c>
      <c r="B37" s="43">
        <f>IF($D37="","",VLOOKUP($D37,'[3]Boys Si Main Draw Prep'!$A$7:$P$38,15))</f>
        <v>0</v>
      </c>
      <c r="C37" s="43">
        <f>IF($D37="","",VLOOKUP($D37,'[3]Boys Si Main Draw Prep'!$A$7:$P$38,16))</f>
        <v>3</v>
      </c>
      <c r="D37" s="44">
        <v>3</v>
      </c>
      <c r="E37" s="45" t="str">
        <f>UPPER(IF($D37="","",VLOOKUP($D37,'[3]Boys Si Main Draw Prep'!$A$7:$P$38,2)))</f>
        <v>ANDI</v>
      </c>
      <c r="F37" s="45" t="str">
        <f>IF($D37="","",VLOOKUP($D37,'[3]Boys Si Main Draw Prep'!$A$7:$P$38,3))</f>
        <v>Cakravastia</v>
      </c>
      <c r="G37" s="45"/>
      <c r="H37" s="45">
        <f>IF($D37="","",VLOOKUP($D37,'[3]Boys Si Main Draw Prep'!$A$7:$P$38,4))</f>
        <v>0</v>
      </c>
      <c r="I37" s="184"/>
      <c r="J37" s="170"/>
      <c r="K37" s="170"/>
      <c r="L37" s="170"/>
      <c r="M37" s="180"/>
      <c r="N37" s="50"/>
      <c r="O37" s="50"/>
      <c r="P37" s="171"/>
      <c r="Q37" s="187"/>
      <c r="R37" s="51"/>
    </row>
    <row r="38" spans="1:18" s="52" customFormat="1" ht="9.6" customHeight="1">
      <c r="A38" s="172"/>
      <c r="B38" s="55"/>
      <c r="C38" s="55"/>
      <c r="D38" s="55"/>
      <c r="E38" s="170"/>
      <c r="F38" s="170"/>
      <c r="G38" s="173"/>
      <c r="H38" s="170"/>
      <c r="I38" s="178"/>
      <c r="J38" s="170"/>
      <c r="K38" s="170"/>
      <c r="L38" s="170"/>
      <c r="M38" s="180"/>
      <c r="N38" s="192" t="s">
        <v>49</v>
      </c>
      <c r="O38" s="193"/>
      <c r="P38" s="175" t="str">
        <f>UPPER(IF(OR(O39="a",O39="as"),P22,IF(OR(O39="b",O39="bs"),P54,)))</f>
        <v>REYNALDI</v>
      </c>
      <c r="Q38" s="194"/>
      <c r="R38" s="51"/>
    </row>
    <row r="39" spans="1:18" s="52" customFormat="1" ht="9.6" customHeight="1">
      <c r="A39" s="168">
        <v>17</v>
      </c>
      <c r="B39" s="43">
        <f>IF($D39="","",VLOOKUP($D39,'[3]Boys Si Main Draw Prep'!$A$7:$P$38,15))</f>
        <v>0</v>
      </c>
      <c r="C39" s="43">
        <f>IF($D39="","",VLOOKUP($D39,'[3]Boys Si Main Draw Prep'!$A$7:$P$38,16))</f>
        <v>4</v>
      </c>
      <c r="D39" s="44">
        <v>4</v>
      </c>
      <c r="E39" s="45" t="str">
        <f>UPPER(IF($D39="","",VLOOKUP($D39,'[3]Boys Si Main Draw Prep'!$A$7:$P$38,2)))</f>
        <v>HERY</v>
      </c>
      <c r="F39" s="45" t="str">
        <f>IF($D39="","",VLOOKUP($D39,'[3]Boys Si Main Draw Prep'!$A$7:$P$38,3))</f>
        <v>Bintoroe</v>
      </c>
      <c r="G39" s="45"/>
      <c r="H39" s="45">
        <f>IF($D39="","",VLOOKUP($D39,'[3]Boys Si Main Draw Prep'!$A$7:$P$38,4))</f>
        <v>0</v>
      </c>
      <c r="I39" s="169"/>
      <c r="J39" s="170"/>
      <c r="K39" s="170"/>
      <c r="L39" s="170"/>
      <c r="M39" s="180"/>
      <c r="N39" s="62"/>
      <c r="O39" s="195" t="s">
        <v>48</v>
      </c>
      <c r="P39" s="170">
        <v>82</v>
      </c>
      <c r="Q39" s="187"/>
      <c r="R39" s="51"/>
    </row>
    <row r="40" spans="1:18" s="52" customFormat="1" ht="9.6" customHeight="1">
      <c r="A40" s="172"/>
      <c r="B40" s="55"/>
      <c r="C40" s="55"/>
      <c r="D40" s="55"/>
      <c r="E40" s="170"/>
      <c r="F40" s="170"/>
      <c r="G40" s="173"/>
      <c r="H40" s="62"/>
      <c r="I40" s="174" t="s">
        <v>18</v>
      </c>
      <c r="J40" s="175" t="str">
        <f>UPPER(IF(OR(I40="a",I40="as"),E39,IF(OR(I40="b",I40="bs"),E41,)))</f>
        <v>HERY</v>
      </c>
      <c r="K40" s="175"/>
      <c r="L40" s="170"/>
      <c r="M40" s="180"/>
      <c r="N40" s="171"/>
      <c r="O40" s="50"/>
      <c r="P40" s="171"/>
      <c r="Q40" s="187"/>
      <c r="R40" s="51"/>
    </row>
    <row r="41" spans="1:18" s="52" customFormat="1" ht="9.6" customHeight="1">
      <c r="A41" s="172">
        <v>18</v>
      </c>
      <c r="B41" s="43">
        <f>IF($D41="","",VLOOKUP($D41,'[3]Boys Si Main Draw Prep'!$A$7:$P$38,15))</f>
        <v>0</v>
      </c>
      <c r="C41" s="43">
        <f>IF($D41="","",VLOOKUP($D41,'[3]Boys Si Main Draw Prep'!$A$7:$P$38,16))</f>
        <v>0</v>
      </c>
      <c r="D41" s="44">
        <v>30</v>
      </c>
      <c r="E41" s="43" t="str">
        <f>UPPER(IF($D41="","",VLOOKUP($D41,'[3]Boys Si Main Draw Prep'!$A$7:$P$38,2)))</f>
        <v>BYE</v>
      </c>
      <c r="F41" s="43">
        <f>IF($D41="","",VLOOKUP($D41,'[3]Boys Si Main Draw Prep'!$A$7:$P$38,3))</f>
        <v>0</v>
      </c>
      <c r="G41" s="43"/>
      <c r="H41" s="43">
        <f>IF($D41="","",VLOOKUP($D41,'[3]Boys Si Main Draw Prep'!$A$7:$P$38,4))</f>
        <v>0</v>
      </c>
      <c r="I41" s="176"/>
      <c r="J41" s="170"/>
      <c r="K41" s="177"/>
      <c r="L41" s="170"/>
      <c r="M41" s="180"/>
      <c r="N41" s="171"/>
      <c r="O41" s="50"/>
      <c r="P41" s="171"/>
      <c r="Q41" s="187"/>
      <c r="R41" s="51"/>
    </row>
    <row r="42" spans="1:18" s="52" customFormat="1" ht="9.6" customHeight="1">
      <c r="A42" s="172"/>
      <c r="B42" s="55"/>
      <c r="C42" s="55"/>
      <c r="D42" s="72"/>
      <c r="E42" s="170"/>
      <c r="F42" s="170"/>
      <c r="G42" s="173"/>
      <c r="H42" s="170"/>
      <c r="I42" s="178"/>
      <c r="J42" s="62"/>
      <c r="K42" s="63" t="s">
        <v>18</v>
      </c>
      <c r="L42" s="175" t="str">
        <f>UPPER(IF(OR(K42="a",K42="as"),J40,IF(OR(K42="b",K42="bs"),J44,)))</f>
        <v>HERY</v>
      </c>
      <c r="M42" s="179"/>
      <c r="N42" s="171"/>
      <c r="O42" s="50"/>
      <c r="P42" s="171"/>
      <c r="Q42" s="187"/>
      <c r="R42" s="51"/>
    </row>
    <row r="43" spans="1:18" s="52" customFormat="1" ht="9.6" customHeight="1">
      <c r="A43" s="172">
        <v>19</v>
      </c>
      <c r="B43" s="43">
        <f>IF($D43="","",VLOOKUP($D43,'[3]Boys Si Main Draw Prep'!$A$7:$P$38,15))</f>
        <v>0</v>
      </c>
      <c r="C43" s="43">
        <f>IF($D43="","",VLOOKUP($D43,'[3]Boys Si Main Draw Prep'!$A$7:$P$38,16))</f>
        <v>0</v>
      </c>
      <c r="D43" s="44">
        <v>23</v>
      </c>
      <c r="E43" s="43" t="str">
        <f>UPPER(IF($D43="","",VLOOKUP($D43,'[3]Boys Si Main Draw Prep'!$A$7:$P$38,2)))</f>
        <v>KUKUH</v>
      </c>
      <c r="F43" s="43" t="str">
        <f>IF($D43="","",VLOOKUP($D43,'[3]Boys Si Main Draw Prep'!$A$7:$P$38,3))</f>
        <v>Samudra</v>
      </c>
      <c r="G43" s="43"/>
      <c r="H43" s="43">
        <f>IF($D43="","",VLOOKUP($D43,'[3]Boys Si Main Draw Prep'!$A$7:$P$38,4))</f>
        <v>0</v>
      </c>
      <c r="I43" s="169"/>
      <c r="J43" s="170"/>
      <c r="K43" s="181"/>
      <c r="L43" s="170">
        <v>83</v>
      </c>
      <c r="M43" s="182"/>
      <c r="N43" s="171"/>
      <c r="O43" s="50"/>
      <c r="P43" s="171"/>
      <c r="Q43" s="187"/>
      <c r="R43" s="51"/>
    </row>
    <row r="44" spans="1:18" s="52" customFormat="1" ht="9.6" customHeight="1">
      <c r="A44" s="172"/>
      <c r="B44" s="55"/>
      <c r="C44" s="55"/>
      <c r="D44" s="72"/>
      <c r="E44" s="170"/>
      <c r="F44" s="170"/>
      <c r="G44" s="173"/>
      <c r="H44" s="62"/>
      <c r="I44" s="174" t="s">
        <v>18</v>
      </c>
      <c r="J44" s="175" t="str">
        <f>UPPER(IF(OR(I44="a",I44="as"),E43,IF(OR(I44="b",I44="bs"),E45,)))</f>
        <v>KUKUH</v>
      </c>
      <c r="K44" s="183"/>
      <c r="L44" s="170"/>
      <c r="M44" s="182"/>
      <c r="N44" s="171"/>
      <c r="O44" s="50"/>
      <c r="P44" s="171"/>
      <c r="Q44" s="187"/>
      <c r="R44" s="51"/>
    </row>
    <row r="45" spans="1:18" s="52" customFormat="1" ht="9.6" customHeight="1">
      <c r="A45" s="172">
        <v>20</v>
      </c>
      <c r="B45" s="43">
        <f>IF($D45="","",VLOOKUP($D45,'[3]Boys Si Main Draw Prep'!$A$7:$P$38,15))</f>
        <v>0</v>
      </c>
      <c r="C45" s="43">
        <f>IF($D45="","",VLOOKUP($D45,'[3]Boys Si Main Draw Prep'!$A$7:$P$38,16))</f>
        <v>0</v>
      </c>
      <c r="D45" s="44">
        <v>9</v>
      </c>
      <c r="E45" s="43" t="str">
        <f>UPPER(IF($D45="","",VLOOKUP($D45,'[3]Boys Si Main Draw Prep'!$A$7:$P$38,2)))</f>
        <v>YULIANTO</v>
      </c>
      <c r="F45" s="43" t="str">
        <f>IF($D45="","",VLOOKUP($D45,'[3]Boys Si Main Draw Prep'!$A$7:$P$38,3))</f>
        <v>Wibawa</v>
      </c>
      <c r="G45" s="43"/>
      <c r="H45" s="43">
        <f>IF($D45="","",VLOOKUP($D45,'[3]Boys Si Main Draw Prep'!$A$7:$P$38,4))</f>
        <v>0</v>
      </c>
      <c r="I45" s="184"/>
      <c r="J45" s="170"/>
      <c r="K45" s="170"/>
      <c r="L45" s="170"/>
      <c r="M45" s="182"/>
      <c r="N45" s="171"/>
      <c r="O45" s="50"/>
      <c r="P45" s="171"/>
      <c r="Q45" s="187"/>
      <c r="R45" s="51"/>
    </row>
    <row r="46" spans="1:18" s="52" customFormat="1" ht="9.6" customHeight="1">
      <c r="A46" s="172"/>
      <c r="B46" s="55"/>
      <c r="C46" s="55"/>
      <c r="D46" s="72"/>
      <c r="E46" s="170"/>
      <c r="F46" s="170"/>
      <c r="G46" s="173"/>
      <c r="H46" s="185"/>
      <c r="I46" s="178"/>
      <c r="J46" s="170"/>
      <c r="K46" s="170"/>
      <c r="L46" s="62"/>
      <c r="M46" s="63" t="s">
        <v>18</v>
      </c>
      <c r="N46" s="175" t="str">
        <f>UPPER(IF(OR(M46="a",M46="as"),L42,IF(OR(M46="b",M46="bs"),L50,)))</f>
        <v>HERY</v>
      </c>
      <c r="O46" s="190"/>
      <c r="P46" s="171"/>
      <c r="Q46" s="187"/>
      <c r="R46" s="51"/>
    </row>
    <row r="47" spans="1:18" s="52" customFormat="1" ht="9.6" customHeight="1">
      <c r="A47" s="172">
        <v>21</v>
      </c>
      <c r="B47" s="43">
        <f>IF($D47="","",VLOOKUP($D47,'[3]Boys Si Main Draw Prep'!$A$7:$P$38,15))</f>
        <v>0</v>
      </c>
      <c r="C47" s="43">
        <f>IF($D47="","",VLOOKUP($D47,'[3]Boys Si Main Draw Prep'!$A$7:$P$38,16))</f>
        <v>0</v>
      </c>
      <c r="D47" s="44">
        <v>19</v>
      </c>
      <c r="E47" s="43" t="s">
        <v>114</v>
      </c>
      <c r="F47" s="43" t="s">
        <v>115</v>
      </c>
      <c r="G47" s="43"/>
      <c r="H47" s="43">
        <f>IF($D47="","",VLOOKUP($D47,'[3]Boys Si Main Draw Prep'!$A$7:$P$38,4))</f>
        <v>0</v>
      </c>
      <c r="I47" s="186"/>
      <c r="J47" s="170"/>
      <c r="K47" s="170"/>
      <c r="L47" s="170"/>
      <c r="M47" s="182"/>
      <c r="N47" s="170">
        <v>82</v>
      </c>
      <c r="O47" s="187"/>
      <c r="P47" s="171"/>
      <c r="Q47" s="187"/>
      <c r="R47" s="51"/>
    </row>
    <row r="48" spans="1:18" s="52" customFormat="1" ht="9.6" customHeight="1">
      <c r="A48" s="172"/>
      <c r="B48" s="55"/>
      <c r="C48" s="55"/>
      <c r="D48" s="72"/>
      <c r="E48" s="170"/>
      <c r="F48" s="170"/>
      <c r="G48" s="173"/>
      <c r="H48" s="62"/>
      <c r="I48" s="174" t="s">
        <v>18</v>
      </c>
      <c r="J48" s="175" t="str">
        <f>UPPER(IF(OR(I48="a",I48="as"),E47,IF(OR(I48="b",I48="bs"),E49,)))</f>
        <v>KOMANG ANOM</v>
      </c>
      <c r="K48" s="175"/>
      <c r="L48" s="170"/>
      <c r="M48" s="182"/>
      <c r="N48" s="171"/>
      <c r="O48" s="187"/>
      <c r="P48" s="171"/>
      <c r="Q48" s="187"/>
      <c r="R48" s="51"/>
    </row>
    <row r="49" spans="1:18" s="52" customFormat="1" ht="9.6" customHeight="1">
      <c r="A49" s="172">
        <v>22</v>
      </c>
      <c r="B49" s="43">
        <f>IF($D49="","",VLOOKUP($D49,'[3]Boys Si Main Draw Prep'!$A$7:$P$38,15))</f>
        <v>0</v>
      </c>
      <c r="C49" s="43">
        <f>IF($D49="","",VLOOKUP($D49,'[3]Boys Si Main Draw Prep'!$A$7:$P$38,16))</f>
        <v>0</v>
      </c>
      <c r="D49" s="44">
        <v>10</v>
      </c>
      <c r="E49" s="43" t="str">
        <f>UPPER(IF($D49="","",VLOOKUP($D49,'[3]Boys Si Main Draw Prep'!$A$7:$P$38,2)))</f>
        <v>TRI</v>
      </c>
      <c r="F49" s="43" t="str">
        <f>IF($D49="","",VLOOKUP($D49,'[3]Boys Si Main Draw Prep'!$A$7:$P$38,3))</f>
        <v>Hartomo</v>
      </c>
      <c r="G49" s="43"/>
      <c r="H49" s="43">
        <f>IF($D49="","",VLOOKUP($D49,'[3]Boys Si Main Draw Prep'!$A$7:$P$38,4))</f>
        <v>0</v>
      </c>
      <c r="I49" s="176"/>
      <c r="J49" s="170">
        <v>80</v>
      </c>
      <c r="K49" s="177"/>
      <c r="L49" s="170"/>
      <c r="M49" s="182"/>
      <c r="N49" s="171"/>
      <c r="O49" s="187"/>
      <c r="P49" s="171"/>
      <c r="Q49" s="187"/>
      <c r="R49" s="51"/>
    </row>
    <row r="50" spans="1:18" s="52" customFormat="1" ht="9.6" customHeight="1">
      <c r="A50" s="172"/>
      <c r="B50" s="55"/>
      <c r="C50" s="55"/>
      <c r="D50" s="72"/>
      <c r="E50" s="170"/>
      <c r="F50" s="170"/>
      <c r="G50" s="173"/>
      <c r="H50" s="170"/>
      <c r="I50" s="178"/>
      <c r="J50" s="62"/>
      <c r="K50" s="63" t="s">
        <v>48</v>
      </c>
      <c r="L50" s="175" t="str">
        <f>UPPER(IF(OR(K50="a",K50="as"),J48,IF(OR(K50="b",K50="bs"),J52,)))</f>
        <v>RIKO</v>
      </c>
      <c r="M50" s="188"/>
      <c r="N50" s="171"/>
      <c r="O50" s="187"/>
      <c r="P50" s="171"/>
      <c r="Q50" s="187"/>
      <c r="R50" s="51"/>
    </row>
    <row r="51" spans="1:18" s="52" customFormat="1" ht="9.6" customHeight="1">
      <c r="A51" s="172">
        <v>23</v>
      </c>
      <c r="B51" s="43">
        <f>IF($D51="","",VLOOKUP($D51,'[3]Boys Si Main Draw Prep'!$A$7:$P$38,15))</f>
        <v>0</v>
      </c>
      <c r="C51" s="43">
        <f>IF($D51="","",VLOOKUP($D51,'[3]Boys Si Main Draw Prep'!$A$7:$P$38,16))</f>
        <v>0</v>
      </c>
      <c r="D51" s="44">
        <v>30</v>
      </c>
      <c r="E51" s="43" t="str">
        <f>UPPER(IF($D51="","",VLOOKUP($D51,'[3]Boys Si Main Draw Prep'!$A$7:$P$38,2)))</f>
        <v>BYE</v>
      </c>
      <c r="F51" s="43">
        <f>IF($D51="","",VLOOKUP($D51,'[3]Boys Si Main Draw Prep'!$A$7:$P$38,3))</f>
        <v>0</v>
      </c>
      <c r="G51" s="43"/>
      <c r="H51" s="43">
        <f>IF($D51="","",VLOOKUP($D51,'[3]Boys Si Main Draw Prep'!$A$7:$P$38,4))</f>
        <v>0</v>
      </c>
      <c r="I51" s="169"/>
      <c r="J51" s="170"/>
      <c r="K51" s="181"/>
      <c r="L51" s="170">
        <v>81</v>
      </c>
      <c r="M51" s="180"/>
      <c r="N51" s="171"/>
      <c r="O51" s="187"/>
      <c r="P51" s="171"/>
      <c r="Q51" s="187"/>
      <c r="R51" s="51"/>
    </row>
    <row r="52" spans="1:18" s="52" customFormat="1" ht="9.6" customHeight="1">
      <c r="A52" s="172"/>
      <c r="B52" s="55"/>
      <c r="C52" s="55"/>
      <c r="D52" s="55"/>
      <c r="E52" s="170"/>
      <c r="F52" s="170"/>
      <c r="G52" s="173"/>
      <c r="H52" s="62"/>
      <c r="I52" s="174" t="s">
        <v>48</v>
      </c>
      <c r="J52" s="175" t="str">
        <f>UPPER(IF(OR(I52="a",I52="as"),E51,IF(OR(I52="b",I52="bs"),E53,)))</f>
        <v>RIKO</v>
      </c>
      <c r="K52" s="183"/>
      <c r="L52" s="170"/>
      <c r="M52" s="180"/>
      <c r="N52" s="171"/>
      <c r="O52" s="187"/>
      <c r="P52" s="171"/>
      <c r="Q52" s="187"/>
      <c r="R52" s="51"/>
    </row>
    <row r="53" spans="1:18" s="52" customFormat="1" ht="9.6" customHeight="1">
      <c r="A53" s="168">
        <v>24</v>
      </c>
      <c r="B53" s="43">
        <f>IF($D53="","",VLOOKUP($D53,'[3]Boys Si Main Draw Prep'!$A$7:$P$38,15))</f>
        <v>0</v>
      </c>
      <c r="C53" s="43">
        <f>IF($D53="","",VLOOKUP($D53,'[3]Boys Si Main Draw Prep'!$A$7:$P$38,16))</f>
        <v>8</v>
      </c>
      <c r="D53" s="44">
        <v>8</v>
      </c>
      <c r="E53" s="45" t="str">
        <f>UPPER(IF($D53="","",VLOOKUP($D53,'[3]Boys Si Main Draw Prep'!$A$7:$P$38,2)))</f>
        <v>RIKO</v>
      </c>
      <c r="F53" s="45" t="str">
        <f>IF($D53="","",VLOOKUP($D53,'[3]Boys Si Main Draw Prep'!$A$7:$P$38,3))</f>
        <v>Adrian</v>
      </c>
      <c r="G53" s="45"/>
      <c r="H53" s="45">
        <f>IF($D53="","",VLOOKUP($D53,'[3]Boys Si Main Draw Prep'!$A$7:$P$38,4))</f>
        <v>0</v>
      </c>
      <c r="I53" s="184"/>
      <c r="J53" s="170" t="s">
        <v>50</v>
      </c>
      <c r="K53" s="170"/>
      <c r="L53" s="170"/>
      <c r="M53" s="180"/>
      <c r="N53" s="171"/>
      <c r="O53" s="187"/>
      <c r="P53" s="171"/>
      <c r="Q53" s="187"/>
      <c r="R53" s="51"/>
    </row>
    <row r="54" spans="1:18" s="52" customFormat="1" ht="9.6" customHeight="1">
      <c r="A54" s="172"/>
      <c r="B54" s="55"/>
      <c r="C54" s="55"/>
      <c r="D54" s="55"/>
      <c r="E54" s="185"/>
      <c r="F54" s="185"/>
      <c r="G54" s="189"/>
      <c r="H54" s="185"/>
      <c r="I54" s="178"/>
      <c r="J54" s="170"/>
      <c r="K54" s="170"/>
      <c r="L54" s="170"/>
      <c r="M54" s="180"/>
      <c r="N54" s="62"/>
      <c r="O54" s="63" t="s">
        <v>48</v>
      </c>
      <c r="P54" s="175" t="str">
        <f>UPPER(IF(OR(O54="a",O54="as"),N46,IF(OR(O54="b",O54="bs"),N62,)))</f>
        <v>REYNALDI</v>
      </c>
      <c r="Q54" s="191"/>
      <c r="R54" s="51"/>
    </row>
    <row r="55" spans="1:18" s="52" customFormat="1" ht="9.6" customHeight="1">
      <c r="A55" s="168">
        <v>25</v>
      </c>
      <c r="B55" s="43">
        <f>IF($D55="","",VLOOKUP($D55,'[3]Boys Si Main Draw Prep'!$A$7:$P$38,15))</f>
        <v>0</v>
      </c>
      <c r="C55" s="43">
        <f>IF($D55="","",VLOOKUP($D55,'[3]Boys Si Main Draw Prep'!$A$7:$P$38,16))</f>
        <v>7</v>
      </c>
      <c r="D55" s="44">
        <v>7</v>
      </c>
      <c r="E55" s="45" t="str">
        <f>UPPER(IF($D55="","",VLOOKUP($D55,'[3]Boys Si Main Draw Prep'!$A$7:$P$38,2)))</f>
        <v>PAULUS</v>
      </c>
      <c r="F55" s="45" t="str">
        <f>IF($D55="","",VLOOKUP($D55,'[3]Boys Si Main Draw Prep'!$A$7:$P$38,3))</f>
        <v>Radyan</v>
      </c>
      <c r="G55" s="45"/>
      <c r="H55" s="45">
        <f>IF($D55="","",VLOOKUP($D55,'[3]Boys Si Main Draw Prep'!$A$7:$P$38,4))</f>
        <v>0</v>
      </c>
      <c r="I55" s="169"/>
      <c r="J55" s="170"/>
      <c r="K55" s="170"/>
      <c r="L55" s="170"/>
      <c r="M55" s="180"/>
      <c r="N55" s="171"/>
      <c r="O55" s="187"/>
      <c r="P55" s="170">
        <v>86</v>
      </c>
      <c r="Q55" s="50"/>
      <c r="R55" s="51"/>
    </row>
    <row r="56" spans="1:18" s="52" customFormat="1" ht="9.6" customHeight="1">
      <c r="A56" s="172"/>
      <c r="B56" s="55"/>
      <c r="C56" s="55"/>
      <c r="D56" s="55"/>
      <c r="E56" s="170"/>
      <c r="F56" s="170"/>
      <c r="G56" s="173"/>
      <c r="H56" s="62"/>
      <c r="I56" s="174" t="s">
        <v>46</v>
      </c>
      <c r="J56" s="175" t="str">
        <f>UPPER(IF(OR(I56="a",I56="as"),E55,IF(OR(I56="b",I56="bs"),E57,)))</f>
        <v>PAULUS</v>
      </c>
      <c r="K56" s="175"/>
      <c r="L56" s="170"/>
      <c r="M56" s="180"/>
      <c r="N56" s="171"/>
      <c r="O56" s="187"/>
      <c r="P56" s="171"/>
      <c r="Q56" s="50"/>
      <c r="R56" s="51"/>
    </row>
    <row r="57" spans="1:18" s="52" customFormat="1" ht="9.6" customHeight="1">
      <c r="A57" s="172">
        <v>26</v>
      </c>
      <c r="B57" s="43">
        <f>IF($D57="","",VLOOKUP($D57,'[3]Boys Si Main Draw Prep'!$A$7:$P$38,15))</f>
        <v>0</v>
      </c>
      <c r="C57" s="43">
        <f>IF($D57="","",VLOOKUP($D57,'[3]Boys Si Main Draw Prep'!$A$7:$P$38,16))</f>
        <v>0</v>
      </c>
      <c r="D57" s="44">
        <v>30</v>
      </c>
      <c r="E57" s="43" t="str">
        <f>UPPER(IF($D57="","",VLOOKUP($D57,'[3]Boys Si Main Draw Prep'!$A$7:$P$38,2)))</f>
        <v>BYE</v>
      </c>
      <c r="F57" s="43">
        <f>IF($D57="","",VLOOKUP($D57,'[3]Boys Si Main Draw Prep'!$A$7:$P$38,3))</f>
        <v>0</v>
      </c>
      <c r="G57" s="43"/>
      <c r="H57" s="43">
        <f>IF($D57="","",VLOOKUP($D57,'[3]Boys Si Main Draw Prep'!$A$7:$P$38,4))</f>
        <v>0</v>
      </c>
      <c r="I57" s="176"/>
      <c r="J57" s="170"/>
      <c r="K57" s="177"/>
      <c r="L57" s="170"/>
      <c r="M57" s="180"/>
      <c r="N57" s="171"/>
      <c r="O57" s="187"/>
      <c r="P57" s="171"/>
      <c r="Q57" s="50"/>
      <c r="R57" s="51"/>
    </row>
    <row r="58" spans="1:18" s="52" customFormat="1" ht="9.6" customHeight="1">
      <c r="A58" s="172"/>
      <c r="B58" s="55"/>
      <c r="C58" s="55"/>
      <c r="D58" s="72"/>
      <c r="E58" s="170"/>
      <c r="F58" s="170"/>
      <c r="G58" s="173"/>
      <c r="H58" s="170"/>
      <c r="I58" s="178"/>
      <c r="J58" s="62"/>
      <c r="K58" s="63" t="s">
        <v>18</v>
      </c>
      <c r="L58" s="175" t="str">
        <f>UPPER(IF(OR(K58="a",K58="as"),J56,IF(OR(K58="b",K58="bs"),J60,)))</f>
        <v>PAULUS</v>
      </c>
      <c r="M58" s="179"/>
      <c r="N58" s="171"/>
      <c r="O58" s="187"/>
      <c r="P58" s="171"/>
      <c r="Q58" s="50"/>
      <c r="R58" s="51"/>
    </row>
    <row r="59" spans="1:18" s="52" customFormat="1" ht="9.6" customHeight="1">
      <c r="A59" s="172">
        <v>27</v>
      </c>
      <c r="B59" s="43">
        <f>IF($D59="","",VLOOKUP($D59,'[3]Boys Si Main Draw Prep'!$A$7:$P$38,15))</f>
        <v>0</v>
      </c>
      <c r="C59" s="43">
        <f>IF($D59="","",VLOOKUP($D59,'[3]Boys Si Main Draw Prep'!$A$7:$P$38,16))</f>
        <v>0</v>
      </c>
      <c r="D59" s="44">
        <v>14</v>
      </c>
      <c r="E59" s="43" t="str">
        <f>UPPER(IF($D59="","",VLOOKUP($D59,'[3]Boys Si Main Draw Prep'!$A$7:$P$38,2)))</f>
        <v>SUBHAN</v>
      </c>
      <c r="F59" s="43" t="str">
        <f>IF($D59="","",VLOOKUP($D59,'[3]Boys Si Main Draw Prep'!$A$7:$P$38,3))</f>
        <v>Mustapid</v>
      </c>
      <c r="G59" s="43"/>
      <c r="H59" s="43">
        <f>IF($D59="","",VLOOKUP($D59,'[3]Boys Si Main Draw Prep'!$A$7:$P$38,4))</f>
        <v>0</v>
      </c>
      <c r="I59" s="169"/>
      <c r="J59" s="170"/>
      <c r="K59" s="181"/>
      <c r="L59" s="170">
        <v>80</v>
      </c>
      <c r="M59" s="182"/>
      <c r="N59" s="171"/>
      <c r="O59" s="187"/>
      <c r="P59" s="171"/>
      <c r="Q59" s="50"/>
      <c r="R59" s="196"/>
    </row>
    <row r="60" spans="1:18" s="52" customFormat="1" ht="9.6" customHeight="1">
      <c r="A60" s="172"/>
      <c r="B60" s="55"/>
      <c r="C60" s="55"/>
      <c r="D60" s="72"/>
      <c r="E60" s="170"/>
      <c r="F60" s="170"/>
      <c r="G60" s="173"/>
      <c r="H60" s="62"/>
      <c r="I60" s="174" t="s">
        <v>18</v>
      </c>
      <c r="J60" s="175" t="str">
        <f>UPPER(IF(OR(I60="a",I60="as"),E59,IF(OR(I60="b",I60="bs"),E61,)))</f>
        <v>SUBHAN</v>
      </c>
      <c r="K60" s="183"/>
      <c r="L60" s="170"/>
      <c r="M60" s="182"/>
      <c r="N60" s="171"/>
      <c r="O60" s="187"/>
      <c r="P60" s="171"/>
      <c r="Q60" s="50"/>
      <c r="R60" s="51"/>
    </row>
    <row r="61" spans="1:18" s="52" customFormat="1" ht="9.6" customHeight="1">
      <c r="A61" s="172">
        <v>28</v>
      </c>
      <c r="B61" s="43">
        <f>IF($D61="","",VLOOKUP($D61,'[3]Boys Si Main Draw Prep'!$A$7:$P$38,15))</f>
        <v>0</v>
      </c>
      <c r="C61" s="43">
        <f>IF($D61="","",VLOOKUP($D61,'[3]Boys Si Main Draw Prep'!$A$7:$P$38,16))</f>
        <v>0</v>
      </c>
      <c r="D61" s="44">
        <v>22</v>
      </c>
      <c r="E61" s="43" t="str">
        <f>UPPER(IF($D61="","",VLOOKUP($D61,'[3]Boys Si Main Draw Prep'!$A$7:$P$38,2)))</f>
        <v>SEPTIAN</v>
      </c>
      <c r="F61" s="43" t="str">
        <f>IF($D61="","",VLOOKUP($D61,'[3]Boys Si Main Draw Prep'!$A$7:$P$38,3))</f>
        <v>Johanka</v>
      </c>
      <c r="G61" s="43"/>
      <c r="H61" s="43">
        <f>IF($D61="","",VLOOKUP($D61,'[3]Boys Si Main Draw Prep'!$A$7:$P$38,4))</f>
        <v>0</v>
      </c>
      <c r="I61" s="184"/>
      <c r="J61" s="170" t="s">
        <v>113</v>
      </c>
      <c r="K61" s="170"/>
      <c r="L61" s="170"/>
      <c r="M61" s="182"/>
      <c r="N61" s="171"/>
      <c r="O61" s="187"/>
      <c r="P61" s="171"/>
      <c r="Q61" s="50"/>
      <c r="R61" s="51"/>
    </row>
    <row r="62" spans="1:18" s="52" customFormat="1" ht="9.6" customHeight="1">
      <c r="A62" s="172"/>
      <c r="B62" s="55"/>
      <c r="C62" s="55"/>
      <c r="D62" s="72"/>
      <c r="E62" s="170"/>
      <c r="F62" s="170"/>
      <c r="G62" s="173"/>
      <c r="H62" s="185"/>
      <c r="I62" s="178"/>
      <c r="J62" s="170"/>
      <c r="K62" s="170"/>
      <c r="L62" s="62"/>
      <c r="M62" s="63" t="s">
        <v>48</v>
      </c>
      <c r="N62" s="175" t="str">
        <f>UPPER(IF(OR(M62="a",M62="as"),L58,IF(OR(M62="b",M62="bs"),L66,)))</f>
        <v>REYNALDI</v>
      </c>
      <c r="O62" s="191"/>
      <c r="P62" s="171"/>
      <c r="Q62" s="50"/>
      <c r="R62" s="51"/>
    </row>
    <row r="63" spans="1:18" s="52" customFormat="1" ht="9.6" customHeight="1">
      <c r="A63" s="172">
        <v>29</v>
      </c>
      <c r="B63" s="43">
        <f>IF($D63="","",VLOOKUP($D63,'[3]Boys Si Main Draw Prep'!$A$7:$P$38,15))</f>
        <v>0</v>
      </c>
      <c r="C63" s="43">
        <f>IF($D63="","",VLOOKUP($D63,'[3]Boys Si Main Draw Prep'!$A$7:$P$38,16))</f>
        <v>0</v>
      </c>
      <c r="D63" s="44">
        <v>13</v>
      </c>
      <c r="E63" s="43" t="str">
        <f>UPPER(IF($D63="","",VLOOKUP($D63,'[3]Boys Si Main Draw Prep'!$A$7:$P$38,2)))</f>
        <v>ANDREAS BISMO</v>
      </c>
      <c r="F63" s="43" t="str">
        <f>IF($D63="","",VLOOKUP($D63,'[3]Boys Si Main Draw Prep'!$A$7:$P$38,3))</f>
        <v>Wicaksono</v>
      </c>
      <c r="G63" s="43"/>
      <c r="H63" s="43">
        <f>IF($D63="","",VLOOKUP($D63,'[3]Boys Si Main Draw Prep'!$A$7:$P$38,4))</f>
        <v>0</v>
      </c>
      <c r="I63" s="186"/>
      <c r="J63" s="170"/>
      <c r="K63" s="170"/>
      <c r="L63" s="170"/>
      <c r="M63" s="182"/>
      <c r="N63" s="170">
        <v>85</v>
      </c>
      <c r="O63" s="180"/>
      <c r="P63" s="87"/>
      <c r="Q63" s="88"/>
      <c r="R63" s="51"/>
    </row>
    <row r="64" spans="1:18" s="52" customFormat="1" ht="9.6" customHeight="1">
      <c r="A64" s="172"/>
      <c r="B64" s="55"/>
      <c r="C64" s="55"/>
      <c r="D64" s="72"/>
      <c r="E64" s="170"/>
      <c r="F64" s="170"/>
      <c r="G64" s="173"/>
      <c r="H64" s="62"/>
      <c r="I64" s="174" t="s">
        <v>48</v>
      </c>
      <c r="J64" s="175" t="str">
        <f>UPPER(IF(OR(I64="a",I64="as"),E63,IF(OR(I64="b",I64="bs"),E65,)))</f>
        <v>MARSUDI</v>
      </c>
      <c r="K64" s="175"/>
      <c r="L64" s="170"/>
      <c r="M64" s="182"/>
      <c r="N64" s="180"/>
      <c r="O64" s="180"/>
      <c r="P64" s="87"/>
      <c r="Q64" s="88"/>
      <c r="R64" s="51"/>
    </row>
    <row r="65" spans="1:18" s="52" customFormat="1" ht="9.6" customHeight="1">
      <c r="A65" s="172">
        <v>30</v>
      </c>
      <c r="B65" s="43">
        <f>IF($D65="","",VLOOKUP($D65,'[3]Boys Si Main Draw Prep'!$A$7:$P$38,15))</f>
        <v>0</v>
      </c>
      <c r="C65" s="43">
        <f>IF($D65="","",VLOOKUP($D65,'[3]Boys Si Main Draw Prep'!$A$7:$P$38,16))</f>
        <v>0</v>
      </c>
      <c r="D65" s="44">
        <v>24</v>
      </c>
      <c r="E65" s="43" t="str">
        <f>UPPER(IF($D65="","",VLOOKUP($D65,'[3]Boys Si Main Draw Prep'!$A$7:$P$38,2)))</f>
        <v>MARSUDI</v>
      </c>
      <c r="F65" s="43">
        <f>IF($D65="","",VLOOKUP($D65,'[3]Boys Si Main Draw Prep'!$A$7:$P$38,3))</f>
        <v>0</v>
      </c>
      <c r="G65" s="43"/>
      <c r="H65" s="43">
        <f>IF($D65="","",VLOOKUP($D65,'[3]Boys Si Main Draw Prep'!$A$7:$P$38,4))</f>
        <v>0</v>
      </c>
      <c r="I65" s="176"/>
      <c r="J65" s="170">
        <v>80</v>
      </c>
      <c r="K65" s="177"/>
      <c r="L65" s="170"/>
      <c r="M65" s="182"/>
      <c r="N65" s="180"/>
      <c r="O65" s="180"/>
      <c r="P65" s="87"/>
      <c r="Q65" s="88"/>
      <c r="R65" s="51"/>
    </row>
    <row r="66" spans="1:18" s="52" customFormat="1" ht="9.6" customHeight="1">
      <c r="A66" s="172"/>
      <c r="B66" s="55"/>
      <c r="C66" s="55"/>
      <c r="D66" s="72"/>
      <c r="E66" s="170"/>
      <c r="F66" s="170"/>
      <c r="G66" s="173"/>
      <c r="H66" s="170"/>
      <c r="I66" s="178"/>
      <c r="J66" s="62"/>
      <c r="K66" s="63" t="s">
        <v>48</v>
      </c>
      <c r="L66" s="175" t="str">
        <f>UPPER(IF(OR(K66="a",K66="as"),J64,IF(OR(K66="b",K66="bs"),J68,)))</f>
        <v>REYNALDI</v>
      </c>
      <c r="M66" s="188"/>
      <c r="N66" s="180"/>
      <c r="O66" s="180"/>
      <c r="P66" s="87"/>
      <c r="Q66" s="88"/>
      <c r="R66" s="51"/>
    </row>
    <row r="67" spans="1:18" s="52" customFormat="1" ht="9.6" customHeight="1">
      <c r="A67" s="172">
        <v>31</v>
      </c>
      <c r="B67" s="43">
        <f>IF($D67="","",VLOOKUP($D67,'[3]Boys Si Main Draw Prep'!$A$7:$P$38,15))</f>
        <v>0</v>
      </c>
      <c r="C67" s="43">
        <f>IF($D67="","",VLOOKUP($D67,'[3]Boys Si Main Draw Prep'!$A$7:$P$38,16))</f>
        <v>0</v>
      </c>
      <c r="D67" s="44">
        <v>30</v>
      </c>
      <c r="E67" s="43" t="str">
        <f>UPPER(IF($D67="","",VLOOKUP($D67,'[3]Boys Si Main Draw Prep'!$A$7:$P$38,2)))</f>
        <v>BYE</v>
      </c>
      <c r="F67" s="43">
        <f>IF($D67="","",VLOOKUP($D67,'[3]Boys Si Main Draw Prep'!$A$7:$P$38,3))</f>
        <v>0</v>
      </c>
      <c r="G67" s="43"/>
      <c r="H67" s="43">
        <f>IF($D67="","",VLOOKUP($D67,'[3]Boys Si Main Draw Prep'!$A$7:$P$38,4))</f>
        <v>0</v>
      </c>
      <c r="I67" s="169"/>
      <c r="J67" s="170"/>
      <c r="K67" s="181"/>
      <c r="L67" s="170">
        <v>80</v>
      </c>
      <c r="M67" s="180"/>
      <c r="N67" s="180"/>
      <c r="O67" s="180"/>
      <c r="P67" s="87"/>
      <c r="Q67" s="88"/>
      <c r="R67" s="51"/>
    </row>
    <row r="68" spans="1:18" s="52" customFormat="1" ht="9.6" customHeight="1">
      <c r="A68" s="172"/>
      <c r="B68" s="55"/>
      <c r="C68" s="55"/>
      <c r="D68" s="55"/>
      <c r="E68" s="170"/>
      <c r="F68" s="170"/>
      <c r="G68" s="173"/>
      <c r="H68" s="62"/>
      <c r="I68" s="174" t="s">
        <v>48</v>
      </c>
      <c r="J68" s="175" t="str">
        <f>UPPER(IF(OR(I68="a",I68="as"),E67,IF(OR(I68="b",I68="bs"),E69,)))</f>
        <v>REYNALDI</v>
      </c>
      <c r="K68" s="183"/>
      <c r="L68" s="170"/>
      <c r="M68" s="180"/>
      <c r="N68" s="180"/>
      <c r="O68" s="180"/>
      <c r="P68" s="87"/>
      <c r="Q68" s="88"/>
      <c r="R68" s="51"/>
    </row>
    <row r="69" spans="1:18" s="52" customFormat="1" ht="9.6" customHeight="1">
      <c r="A69" s="168">
        <v>32</v>
      </c>
      <c r="B69" s="43">
        <f>IF($D69="","",VLOOKUP($D69,'[3]Boys Si Main Draw Prep'!$A$7:$P$38,15))</f>
        <v>0</v>
      </c>
      <c r="C69" s="43">
        <f>IF($D69="","",VLOOKUP($D69,'[3]Boys Si Main Draw Prep'!$A$7:$P$38,16))</f>
        <v>2</v>
      </c>
      <c r="D69" s="44">
        <v>2</v>
      </c>
      <c r="E69" s="45" t="str">
        <f>UPPER(IF($D69="","",VLOOKUP($D69,'[3]Boys Si Main Draw Prep'!$A$7:$P$38,2)))</f>
        <v>REYNALDI</v>
      </c>
      <c r="F69" s="45" t="str">
        <f>IF($D69="","",VLOOKUP($D69,'[3]Boys Si Main Draw Prep'!$A$7:$P$38,3))</f>
        <v>Prasetyo</v>
      </c>
      <c r="G69" s="45"/>
      <c r="H69" s="45">
        <f>IF($D69="","",VLOOKUP($D69,'[3]Boys Si Main Draw Prep'!$A$7:$P$38,4))</f>
        <v>0</v>
      </c>
      <c r="I69" s="184"/>
      <c r="J69" s="170"/>
      <c r="K69" s="170"/>
      <c r="L69" s="170"/>
      <c r="M69" s="170"/>
      <c r="N69" s="171"/>
      <c r="O69" s="50"/>
      <c r="P69" s="87"/>
      <c r="Q69" s="88"/>
      <c r="R69" s="51"/>
    </row>
    <row r="70" spans="1:18" s="93" customFormat="1" ht="6.75" customHeight="1">
      <c r="A70" s="197"/>
      <c r="B70" s="197"/>
      <c r="C70" s="197"/>
      <c r="D70" s="197"/>
      <c r="E70" s="198"/>
      <c r="F70" s="198"/>
      <c r="G70" s="198"/>
      <c r="H70" s="198"/>
      <c r="I70" s="199"/>
      <c r="J70" s="90"/>
      <c r="K70" s="91"/>
      <c r="L70" s="90"/>
      <c r="M70" s="91"/>
      <c r="N70" s="90"/>
      <c r="O70" s="91"/>
      <c r="P70" s="90"/>
      <c r="Q70" s="91"/>
      <c r="R70" s="92"/>
    </row>
    <row r="71" spans="1:18" s="93" customFormat="1" ht="6.75" customHeight="1">
      <c r="A71" s="197"/>
      <c r="B71" s="197"/>
      <c r="C71" s="197"/>
      <c r="D71" s="197"/>
      <c r="E71" s="198"/>
      <c r="F71" s="198"/>
      <c r="G71" s="198"/>
      <c r="H71" s="198"/>
      <c r="I71" s="199"/>
      <c r="J71" s="90"/>
      <c r="K71" s="91"/>
      <c r="L71" s="90"/>
      <c r="M71" s="91"/>
      <c r="N71" s="90"/>
      <c r="O71" s="91"/>
      <c r="P71" s="90"/>
      <c r="Q71" s="91"/>
      <c r="R71" s="92"/>
    </row>
    <row r="72" spans="1:18" s="93" customFormat="1" ht="6.75" customHeight="1">
      <c r="A72" s="197"/>
      <c r="B72" s="197"/>
      <c r="C72" s="197"/>
      <c r="D72" s="197"/>
      <c r="E72" s="198"/>
      <c r="F72" s="198"/>
      <c r="G72" s="198"/>
      <c r="H72" s="198"/>
      <c r="I72" s="199"/>
      <c r="J72" s="90"/>
      <c r="K72" s="91"/>
      <c r="L72" s="90"/>
      <c r="M72" s="91"/>
      <c r="N72" s="90"/>
      <c r="O72" s="91"/>
      <c r="P72" s="90"/>
      <c r="Q72" s="91"/>
      <c r="R72" s="92"/>
    </row>
    <row r="73" spans="1:18" s="93" customFormat="1" ht="6.75" customHeight="1">
      <c r="A73" s="197"/>
      <c r="B73" s="197"/>
      <c r="C73" s="197"/>
      <c r="D73" s="197"/>
      <c r="E73" s="198"/>
      <c r="F73" s="198"/>
      <c r="G73" s="198"/>
      <c r="H73" s="198"/>
      <c r="I73" s="199"/>
      <c r="J73" s="90"/>
      <c r="K73" s="91"/>
      <c r="L73" s="90"/>
      <c r="M73" s="91"/>
      <c r="N73" s="90"/>
      <c r="O73" s="91"/>
      <c r="P73" s="90"/>
      <c r="Q73" s="91"/>
      <c r="R73" s="92"/>
    </row>
    <row r="74" spans="1:18" s="93" customFormat="1" ht="6.75" customHeight="1">
      <c r="A74" s="197"/>
      <c r="B74" s="197"/>
      <c r="C74" s="197"/>
      <c r="D74" s="197"/>
      <c r="E74" s="198"/>
      <c r="F74" s="198"/>
      <c r="G74" s="198"/>
      <c r="H74" s="198"/>
      <c r="I74" s="199"/>
      <c r="J74" s="90"/>
      <c r="K74" s="91"/>
      <c r="L74" s="90"/>
      <c r="M74" s="91"/>
      <c r="N74" s="90"/>
      <c r="O74" s="91"/>
      <c r="P74" s="90"/>
      <c r="Q74" s="91"/>
      <c r="R74" s="92"/>
    </row>
    <row r="75" spans="1:18" s="93" customFormat="1" ht="6.75" customHeight="1">
      <c r="A75" s="197"/>
      <c r="B75" s="197"/>
      <c r="C75" s="197"/>
      <c r="D75" s="197"/>
      <c r="E75" s="198"/>
      <c r="F75" s="198"/>
      <c r="G75" s="198"/>
      <c r="H75" s="198"/>
      <c r="I75" s="199"/>
      <c r="J75" s="90"/>
      <c r="K75" s="91"/>
      <c r="L75" s="90"/>
      <c r="M75" s="91"/>
      <c r="N75" s="90"/>
      <c r="O75" s="91"/>
      <c r="P75" s="90"/>
      <c r="Q75" s="91"/>
      <c r="R75" s="92"/>
    </row>
    <row r="76" spans="1:18" s="93" customFormat="1" ht="6.75" customHeight="1">
      <c r="A76" s="197"/>
      <c r="B76" s="197"/>
      <c r="C76" s="197"/>
      <c r="D76" s="197"/>
      <c r="E76" s="198"/>
      <c r="F76" s="198"/>
      <c r="G76" s="198"/>
      <c r="H76" s="198"/>
      <c r="I76" s="199"/>
      <c r="J76" s="90"/>
      <c r="K76" s="91"/>
      <c r="L76" s="90"/>
      <c r="M76" s="91"/>
      <c r="N76" s="90"/>
      <c r="O76" s="91"/>
      <c r="P76" s="90"/>
      <c r="Q76" s="91"/>
      <c r="R76" s="92"/>
    </row>
    <row r="77" spans="1:18" s="93" customFormat="1" ht="6.75" customHeight="1">
      <c r="A77" s="197"/>
      <c r="B77" s="197"/>
      <c r="C77" s="197"/>
      <c r="D77" s="197"/>
      <c r="E77" s="198"/>
      <c r="F77" s="198"/>
      <c r="G77" s="198"/>
      <c r="H77" s="198"/>
      <c r="I77" s="199"/>
      <c r="J77" s="90"/>
      <c r="K77" s="91"/>
      <c r="L77" s="90"/>
      <c r="M77" s="91"/>
      <c r="N77" s="90"/>
      <c r="O77" s="91"/>
      <c r="P77" s="90"/>
      <c r="Q77" s="91"/>
      <c r="R77" s="92"/>
    </row>
    <row r="78" spans="1:17" s="105" customFormat="1" ht="10.5" customHeight="1">
      <c r="A78" s="94" t="s">
        <v>19</v>
      </c>
      <c r="B78" s="95"/>
      <c r="C78" s="96"/>
      <c r="D78" s="97" t="s">
        <v>20</v>
      </c>
      <c r="E78" s="98" t="s">
        <v>51</v>
      </c>
      <c r="F78" s="97"/>
      <c r="G78" s="200"/>
      <c r="H78" s="201"/>
      <c r="I78" s="97" t="s">
        <v>20</v>
      </c>
      <c r="J78" s="98" t="s">
        <v>52</v>
      </c>
      <c r="K78" s="100"/>
      <c r="L78" s="98" t="s">
        <v>23</v>
      </c>
      <c r="M78" s="101"/>
      <c r="N78" s="102" t="s">
        <v>24</v>
      </c>
      <c r="O78" s="102"/>
      <c r="P78" s="103" t="s">
        <v>123</v>
      </c>
      <c r="Q78" s="104"/>
    </row>
    <row r="79" spans="1:17" s="105" customFormat="1" ht="9" customHeight="1">
      <c r="A79" s="106" t="s">
        <v>25</v>
      </c>
      <c r="B79" s="107"/>
      <c r="C79" s="108"/>
      <c r="D79" s="109">
        <v>1</v>
      </c>
      <c r="E79" s="110" t="str">
        <f>IF(D79&gt;$Q$86,,UPPER(VLOOKUP(D79,'[3]Boys Si Main Draw Prep'!$A$7:$R$134,2)))</f>
        <v>SANDI</v>
      </c>
      <c r="F79" s="202"/>
      <c r="G79" s="110"/>
      <c r="H79" s="203"/>
      <c r="I79" s="204" t="s">
        <v>26</v>
      </c>
      <c r="J79" s="107"/>
      <c r="K79" s="114"/>
      <c r="L79" s="107"/>
      <c r="M79" s="115"/>
      <c r="N79" s="116"/>
      <c r="O79" s="117"/>
      <c r="P79" s="117"/>
      <c r="Q79" s="118"/>
    </row>
    <row r="80" spans="1:17" s="105" customFormat="1" ht="9" customHeight="1">
      <c r="A80" s="106" t="s">
        <v>28</v>
      </c>
      <c r="B80" s="107"/>
      <c r="C80" s="108"/>
      <c r="D80" s="109">
        <v>2</v>
      </c>
      <c r="E80" s="110" t="str">
        <f>IF(D80&gt;$Q$86,,UPPER(VLOOKUP(D80,'[3]Boys Si Main Draw Prep'!$A$7:$R$134,2)))</f>
        <v>REYNALDI</v>
      </c>
      <c r="F80" s="202"/>
      <c r="G80" s="110"/>
      <c r="H80" s="203"/>
      <c r="I80" s="204" t="s">
        <v>30</v>
      </c>
      <c r="J80" s="107"/>
      <c r="K80" s="114"/>
      <c r="L80" s="107"/>
      <c r="M80" s="115"/>
      <c r="N80" s="205"/>
      <c r="O80" s="120"/>
      <c r="P80" s="119"/>
      <c r="Q80" s="121"/>
    </row>
    <row r="81" spans="1:17" s="105" customFormat="1" ht="9" customHeight="1">
      <c r="A81" s="122" t="s">
        <v>29</v>
      </c>
      <c r="B81" s="119"/>
      <c r="C81" s="123"/>
      <c r="D81" s="109">
        <v>3</v>
      </c>
      <c r="E81" s="110" t="str">
        <f>IF(D81&gt;$Q$86,,UPPER(VLOOKUP(D81,'[3]Boys Si Main Draw Prep'!$A$7:$R$134,2)))</f>
        <v>ANDI</v>
      </c>
      <c r="F81" s="202"/>
      <c r="G81" s="110"/>
      <c r="H81" s="203"/>
      <c r="I81" s="204" t="s">
        <v>33</v>
      </c>
      <c r="J81" s="107"/>
      <c r="K81" s="114"/>
      <c r="L81" s="107"/>
      <c r="M81" s="115"/>
      <c r="N81" s="116" t="s">
        <v>53</v>
      </c>
      <c r="O81" s="117"/>
      <c r="P81" s="117"/>
      <c r="Q81" s="118"/>
    </row>
    <row r="82" spans="1:17" s="105" customFormat="1" ht="9" customHeight="1">
      <c r="A82" s="124"/>
      <c r="B82" s="125"/>
      <c r="C82" s="126"/>
      <c r="D82" s="109">
        <v>4</v>
      </c>
      <c r="E82" s="110" t="str">
        <f>IF(D82&gt;$Q$86,,UPPER(VLOOKUP(D82,'[3]Boys Si Main Draw Prep'!$A$7:$R$134,2)))</f>
        <v>HERY</v>
      </c>
      <c r="F82" s="202"/>
      <c r="G82" s="110"/>
      <c r="H82" s="203"/>
      <c r="I82" s="204" t="s">
        <v>35</v>
      </c>
      <c r="J82" s="107"/>
      <c r="K82" s="114"/>
      <c r="L82" s="107"/>
      <c r="M82" s="115"/>
      <c r="N82" s="107"/>
      <c r="O82" s="114"/>
      <c r="P82" s="107"/>
      <c r="Q82" s="115"/>
    </row>
    <row r="83" spans="1:17" s="105" customFormat="1" ht="9" customHeight="1">
      <c r="A83" s="127" t="s">
        <v>32</v>
      </c>
      <c r="B83" s="128"/>
      <c r="C83" s="129"/>
      <c r="D83" s="109">
        <v>5</v>
      </c>
      <c r="E83" s="110" t="str">
        <f>IF(D83&gt;$Q$86,,UPPER(VLOOKUP(D83,'[3]Boys Si Main Draw Prep'!$A$7:$R$134,2)))</f>
        <v xml:space="preserve">FAJAR </v>
      </c>
      <c r="F83" s="202"/>
      <c r="G83" s="110"/>
      <c r="H83" s="203"/>
      <c r="I83" s="204" t="s">
        <v>54</v>
      </c>
      <c r="J83" s="107"/>
      <c r="K83" s="114"/>
      <c r="L83" s="107"/>
      <c r="M83" s="115"/>
      <c r="N83" s="119"/>
      <c r="O83" s="120"/>
      <c r="P83" s="119"/>
      <c r="Q83" s="121"/>
    </row>
    <row r="84" spans="1:17" s="105" customFormat="1" ht="9" customHeight="1">
      <c r="A84" s="106" t="s">
        <v>25</v>
      </c>
      <c r="B84" s="107"/>
      <c r="C84" s="108"/>
      <c r="D84" s="109">
        <v>6</v>
      </c>
      <c r="E84" s="110" t="str">
        <f>IF(D84&gt;$Q$86,,UPPER(VLOOKUP(D84,'[3]Boys Si Main Draw Prep'!$A$7:$R$134,2)))</f>
        <v>ARTHUR MARULI</v>
      </c>
      <c r="F84" s="202"/>
      <c r="G84" s="110"/>
      <c r="H84" s="203"/>
      <c r="I84" s="204" t="s">
        <v>55</v>
      </c>
      <c r="J84" s="107"/>
      <c r="K84" s="114"/>
      <c r="L84" s="107"/>
      <c r="M84" s="115"/>
      <c r="N84" s="116" t="s">
        <v>56</v>
      </c>
      <c r="O84" s="117"/>
      <c r="P84" s="117"/>
      <c r="Q84" s="118"/>
    </row>
    <row r="85" spans="1:17" s="105" customFormat="1" ht="9" customHeight="1">
      <c r="A85" s="106" t="s">
        <v>34</v>
      </c>
      <c r="B85" s="107"/>
      <c r="C85" s="130"/>
      <c r="D85" s="109">
        <v>7</v>
      </c>
      <c r="E85" s="110" t="str">
        <f>IF(D85&gt;$Q$86,,UPPER(VLOOKUP(D85,'[3]Boys Si Main Draw Prep'!$A$7:$R$134,2)))</f>
        <v>PAULUS</v>
      </c>
      <c r="F85" s="202"/>
      <c r="G85" s="110"/>
      <c r="H85" s="203"/>
      <c r="I85" s="204" t="s">
        <v>57</v>
      </c>
      <c r="J85" s="107"/>
      <c r="K85" s="114"/>
      <c r="L85" s="107"/>
      <c r="M85" s="115"/>
      <c r="N85" s="107"/>
      <c r="O85" s="114"/>
      <c r="P85" s="107"/>
      <c r="Q85" s="115"/>
    </row>
    <row r="86" spans="1:17" s="105" customFormat="1" ht="9" customHeight="1">
      <c r="A86" s="122" t="s">
        <v>36</v>
      </c>
      <c r="B86" s="119"/>
      <c r="C86" s="131"/>
      <c r="D86" s="132">
        <v>8</v>
      </c>
      <c r="E86" s="133" t="str">
        <f>IF(D86&gt;$Q$86,,UPPER(VLOOKUP(D86,'[3]Boys Si Main Draw Prep'!$A$7:$R$134,2)))</f>
        <v>RIKO</v>
      </c>
      <c r="F86" s="206"/>
      <c r="G86" s="133"/>
      <c r="H86" s="207"/>
      <c r="I86" s="208" t="s">
        <v>58</v>
      </c>
      <c r="J86" s="119"/>
      <c r="K86" s="120"/>
      <c r="L86" s="119"/>
      <c r="M86" s="121"/>
      <c r="N86" s="119" t="str">
        <f>Q4</f>
        <v>Eka Rahmat</v>
      </c>
      <c r="O86" s="120"/>
      <c r="P86" s="119"/>
      <c r="Q86" s="209">
        <f>MIN(8,'[3]Boys Si Main Draw Prep'!R5)</f>
        <v>8</v>
      </c>
    </row>
  </sheetData>
  <conditionalFormatting sqref="G39 G41 G7 G9 G11 G13 G15 G17 G19 G23 G43 G45 G47 G49 G51 G53 G21 G25 G27 G29 G31 G33 G35 G37 G55 G57 G59 G61 G63 G65 G67 G69">
    <cfRule type="expression" priority="1" dxfId="3" stopIfTrue="1">
      <formula>AND($D7&lt;9,$C7&gt;0)</formula>
    </cfRule>
  </conditionalFormatting>
  <conditionalFormatting sqref="H8 H40 H16 L14 H20 L30 H24 H48 L46 H52 H32 H44 H36 H12 L62 H28 J18 J26 J34 J42 J50 J58 J66 J10 H56 H64 H68 H60 N22 N39 N54">
    <cfRule type="expression" priority="2" dxfId="9" stopIfTrue="1">
      <formula>AND($N$1="CU",H8="Umpire")</formula>
    </cfRule>
    <cfRule type="expression" priority="3" dxfId="8" stopIfTrue="1">
      <formula>AND($N$1="CU",H8&lt;&gt;"Umpire",I8&lt;&gt;"")</formula>
    </cfRule>
    <cfRule type="expression" priority="4" dxfId="7" stopIfTrue="1">
      <formula>AND($N$1="CU",H8&lt;&gt;"Umpire")</formula>
    </cfRule>
  </conditionalFormatting>
  <conditionalFormatting sqref="D67 D65 D63 D13 D61 D15 D17 D21 D19 D23 D25 D27 D29 D31 D33 D37 D35 D39 D41 D43 D47 D49 D45 D51 D53 D55 D57 D59 D69">
    <cfRule type="expression" priority="5" dxfId="22" stopIfTrue="1">
      <formula>AND($D13&lt;9,$C13&gt;0)</formula>
    </cfRule>
  </conditionalFormatting>
  <conditionalFormatting sqref="L10 L18 L26 L34 L42 L50 L58 L66 N14 N30 N46 N62 P22 P54 J8 J12 J16 J20 J24 J28 J32 J36 J40 J44 J48 J52 J56 J60 J64 J68">
    <cfRule type="expression" priority="6" dxfId="3" stopIfTrue="1">
      <formula>I8="as"</formula>
    </cfRule>
    <cfRule type="expression" priority="7" dxfId="3" stopIfTrue="1">
      <formula>I8="bs"</formula>
    </cfRule>
  </conditionalFormatting>
  <conditionalFormatting sqref="B7 B9 B11 B13 B15 B17 B19 B21 B23 B25 B27 B29 B31 B33 B35 B37 B39 B41 B43 B45 B47 B49 B51 B53 B55 B57 B59 B61 B63 B65 B67 B69">
    <cfRule type="cellIs" priority="8" dxfId="10" operator="equal" stopIfTrue="1">
      <formula>"QA"</formula>
    </cfRule>
    <cfRule type="cellIs" priority="9" dxfId="10" operator="equal" stopIfTrue="1">
      <formula>"DA"</formula>
    </cfRule>
  </conditionalFormatting>
  <conditionalFormatting sqref="I8 I12 I16 I20 I24 I28 I32 I36 I40 I44 I48 I52 I56 I60 I64 I68 K66 K58 K50 K42 K34 K26 K18 K10 M14 M30 M46 M62 Q86 O54 O39 O22">
    <cfRule type="expression" priority="10" dxfId="2" stopIfTrue="1">
      <formula>$N$1="CU"</formula>
    </cfRule>
  </conditionalFormatting>
  <conditionalFormatting sqref="P38">
    <cfRule type="expression" priority="11" dxfId="3" stopIfTrue="1">
      <formula>O39="as"</formula>
    </cfRule>
    <cfRule type="expression" priority="12" dxfId="3" stopIfTrue="1">
      <formula>O39="bs"</formula>
    </cfRule>
  </conditionalFormatting>
  <conditionalFormatting sqref="D7 D9 D11">
    <cfRule type="expression" priority="13" dxfId="22"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200" verticalDpi="200" orientation="portrait" paperSize="9" scale="89" r:id="rId6"/>
  <drawing r:id="rId3"/>
  <legacyDrawing r:id="rId2"/>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0]!Jun_Show_CU">
                <anchor moveWithCells="1" sizeWithCells="1">
                  <from>
                    <xdr:col>11</xdr:col>
                    <xdr:colOff>552450</xdr:colOff>
                    <xdr:row>0</xdr:row>
                    <xdr:rowOff>38100</xdr:rowOff>
                  </from>
                  <to>
                    <xdr:col>13</xdr:col>
                    <xdr:colOff>381000</xdr:colOff>
                    <xdr:row>0</xdr:row>
                    <xdr:rowOff>200025</xdr:rowOff>
                  </to>
                </anchor>
              </controlPr>
            </control>
          </mc:Choice>
        </mc:AlternateContent>
        <mc:AlternateContent>
          <mc:Choice Requires="x14">
            <control xmlns:r="http://schemas.openxmlformats.org/officeDocument/2006/relationships" shapeId="3074" r:id="rId5" name="Button 2">
              <controlPr defaultSize="0" print="0" autoFill="0" autoPict="0" macro="[0]!Jun_Hide_CU">
                <anchor moveWithCells="1" sizeWithCells="1">
                  <from>
                    <xdr:col>11</xdr:col>
                    <xdr:colOff>542925</xdr:colOff>
                    <xdr:row>0</xdr:row>
                    <xdr:rowOff>209550</xdr:rowOff>
                  </from>
                  <to>
                    <xdr:col>13</xdr:col>
                    <xdr:colOff>381000</xdr:colOff>
                    <xdr:row>1</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9"/>
  <sheetViews>
    <sheetView showGridLines="0" showZeros="0" zoomScale="90" zoomScaleNormal="90" workbookViewId="0" topLeftCell="A1">
      <selection activeCell="P39" sqref="P39"/>
    </sheetView>
  </sheetViews>
  <sheetFormatPr defaultColWidth="9.140625" defaultRowHeight="12.75"/>
  <cols>
    <col min="1" max="2" width="3.28125" style="0" customWidth="1"/>
    <col min="3" max="3" width="4.7109375" style="0" customWidth="1"/>
    <col min="4" max="4" width="4.28125" style="0" customWidth="1"/>
    <col min="5" max="5" width="16.421875" style="0" customWidth="1"/>
    <col min="6" max="6" width="2.7109375" style="0" customWidth="1"/>
    <col min="7" max="7" width="10.2812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1" customWidth="1"/>
    <col min="14" max="14" width="10.7109375" style="0" customWidth="1"/>
    <col min="15" max="15" width="1.7109375" style="138" customWidth="1"/>
    <col min="16" max="16" width="10.7109375" style="0" customWidth="1"/>
    <col min="17" max="17" width="1.7109375" style="11" customWidth="1"/>
    <col min="19" max="19" width="8.7109375" style="0" customWidth="1"/>
    <col min="20" max="20" width="8.8515625" style="0" hidden="1" customWidth="1"/>
    <col min="21" max="21" width="5.7109375" style="0" customWidth="1"/>
  </cols>
  <sheetData>
    <row r="1" spans="1:17" s="3" customFormat="1" ht="21.75" customHeight="1">
      <c r="A1" s="1" t="s">
        <v>0</v>
      </c>
      <c r="B1" s="2"/>
      <c r="I1" s="4"/>
      <c r="J1" s="5"/>
      <c r="K1" s="5"/>
      <c r="L1" s="6"/>
      <c r="M1" s="4"/>
      <c r="N1" s="4" t="s">
        <v>1</v>
      </c>
      <c r="O1" s="4"/>
      <c r="Q1" s="4"/>
    </row>
    <row r="2" spans="1:17" s="10" customFormat="1" ht="18">
      <c r="A2" s="7" t="s">
        <v>2</v>
      </c>
      <c r="B2" s="7"/>
      <c r="C2" s="7"/>
      <c r="D2" s="7"/>
      <c r="E2" s="7"/>
      <c r="F2" s="8"/>
      <c r="G2" s="9" t="s">
        <v>3</v>
      </c>
      <c r="I2" s="11"/>
      <c r="J2" s="5"/>
      <c r="K2" s="5"/>
      <c r="L2" s="5"/>
      <c r="M2" s="11"/>
      <c r="O2" s="11"/>
      <c r="Q2" s="11"/>
    </row>
    <row r="3" spans="1:17" s="18" customFormat="1" ht="10.5" customHeight="1">
      <c r="A3" s="12" t="s">
        <v>4</v>
      </c>
      <c r="B3" s="12"/>
      <c r="C3" s="12"/>
      <c r="D3" s="12"/>
      <c r="E3" s="12"/>
      <c r="F3" s="12" t="s">
        <v>5</v>
      </c>
      <c r="G3" s="12"/>
      <c r="H3" s="12"/>
      <c r="I3" s="13"/>
      <c r="J3" s="14"/>
      <c r="K3" s="15"/>
      <c r="L3" s="16"/>
      <c r="M3" s="13"/>
      <c r="N3" s="12"/>
      <c r="O3" s="13"/>
      <c r="P3" s="12"/>
      <c r="Q3" s="17" t="s">
        <v>6</v>
      </c>
    </row>
    <row r="4" spans="1:17" s="29" customFormat="1" ht="11.25" customHeight="1" thickBot="1">
      <c r="A4" s="19" t="s">
        <v>7</v>
      </c>
      <c r="B4" s="20"/>
      <c r="C4" s="20"/>
      <c r="D4" s="21"/>
      <c r="E4" s="21"/>
      <c r="F4" s="22" t="str">
        <f>'[3]Week SetUp'!$C$10</f>
        <v>Kelapa Gading, DKI</v>
      </c>
      <c r="G4" s="23"/>
      <c r="H4" s="21"/>
      <c r="I4" s="24"/>
      <c r="J4" s="25">
        <f>'[3]Week SetUp'!$D$10</f>
        <v>0</v>
      </c>
      <c r="K4" s="26"/>
      <c r="L4" s="27">
        <f>'[3]Week SetUp'!$A$12</f>
        <v>0</v>
      </c>
      <c r="M4" s="24"/>
      <c r="N4" s="21"/>
      <c r="O4" s="24"/>
      <c r="P4" s="21"/>
      <c r="Q4" s="28" t="s">
        <v>8</v>
      </c>
    </row>
    <row r="5" spans="1:17" s="35" customFormat="1" ht="9.75">
      <c r="A5" s="30"/>
      <c r="B5" s="31" t="s">
        <v>9</v>
      </c>
      <c r="C5" s="31" t="str">
        <f>IF(OR(F2="Week 3",F2="Masters"),"CP","Rank")</f>
        <v>Rank</v>
      </c>
      <c r="D5" s="31" t="s">
        <v>10</v>
      </c>
      <c r="E5" s="32" t="s">
        <v>11</v>
      </c>
      <c r="F5" s="32" t="s">
        <v>12</v>
      </c>
      <c r="G5" s="32"/>
      <c r="H5" s="32" t="s">
        <v>13</v>
      </c>
      <c r="I5" s="32"/>
      <c r="J5" s="31" t="s">
        <v>14</v>
      </c>
      <c r="K5" s="33"/>
      <c r="L5" s="31" t="s">
        <v>15</v>
      </c>
      <c r="M5" s="33"/>
      <c r="N5" s="31" t="s">
        <v>16</v>
      </c>
      <c r="O5" s="33"/>
      <c r="P5" s="31" t="s">
        <v>17</v>
      </c>
      <c r="Q5" s="34"/>
    </row>
    <row r="6" spans="1:17" s="35" customFormat="1" ht="3.75" customHeight="1" thickBot="1">
      <c r="A6" s="36"/>
      <c r="B6" s="37"/>
      <c r="C6" s="37"/>
      <c r="D6" s="37"/>
      <c r="E6" s="38"/>
      <c r="F6" s="38"/>
      <c r="G6" s="39"/>
      <c r="H6" s="38"/>
      <c r="I6" s="40"/>
      <c r="J6" s="37"/>
      <c r="K6" s="40"/>
      <c r="L6" s="37"/>
      <c r="M6" s="40"/>
      <c r="N6" s="37"/>
      <c r="O6" s="40"/>
      <c r="P6" s="37"/>
      <c r="Q6" s="41"/>
    </row>
    <row r="7" spans="1:20" s="52" customFormat="1" ht="10.5" customHeight="1">
      <c r="A7" s="42">
        <v>1</v>
      </c>
      <c r="B7" s="43">
        <f>IF($D7="","",VLOOKUP($D7,'[3]Boys Do Main Draw Prep'!$A$7:$V$23,20))</f>
        <v>0</v>
      </c>
      <c r="C7" s="43">
        <f>IF($D7="","",VLOOKUP($D7,'[3]Boys Do Main Draw Prep'!$A$7:$V$23,21))</f>
        <v>0</v>
      </c>
      <c r="D7" s="44">
        <v>1</v>
      </c>
      <c r="E7" s="45" t="str">
        <f>UPPER(IF($D7="","",VLOOKUP($D7,'[3]Boys Do Main Draw Prep'!$A$7:$V$23,2)))</f>
        <v>SANDI</v>
      </c>
      <c r="F7" s="45"/>
      <c r="G7" s="46"/>
      <c r="H7" s="45">
        <f>IF($D7="","",VLOOKUP($D7,'[3]Boys Do Main Draw Prep'!$A$7:$V$23,4))</f>
        <v>0</v>
      </c>
      <c r="I7" s="47"/>
      <c r="J7" s="48"/>
      <c r="K7" s="49"/>
      <c r="L7" s="48"/>
      <c r="M7" s="49"/>
      <c r="N7" s="48"/>
      <c r="O7" s="49"/>
      <c r="P7" s="48"/>
      <c r="Q7" s="50"/>
      <c r="R7" s="51"/>
      <c r="T7" s="53" t="str">
        <f>'[3]SetUp Officials'!P21</f>
        <v>Umpire</v>
      </c>
    </row>
    <row r="8" spans="1:20" s="52" customFormat="1" ht="9.6" customHeight="1">
      <c r="A8" s="54"/>
      <c r="B8" s="55"/>
      <c r="C8" s="55"/>
      <c r="D8" s="55"/>
      <c r="E8" s="45" t="str">
        <f>UPPER(IF($D7="","",VLOOKUP($D7,'[3]Boys Do Main Draw Prep'!$A$7:$V$23,7)))</f>
        <v>ANDI</v>
      </c>
      <c r="F8" s="45" t="str">
        <f>IF($D7="","",VLOOKUP($D7,'[3]Boys Do Main Draw Prep'!$A$7:$V$23,8))</f>
        <v>Cakravastia</v>
      </c>
      <c r="G8" s="46"/>
      <c r="H8" s="45">
        <f>IF($D7="","",VLOOKUP($D7,'[3]Boys Do Main Draw Prep'!$A$7:$V$23,9))</f>
        <v>0</v>
      </c>
      <c r="I8" s="56"/>
      <c r="J8" s="57" t="str">
        <f>IF(I8="a",E7,IF(I8="b",E9,""))</f>
        <v/>
      </c>
      <c r="K8" s="49"/>
      <c r="L8" s="48"/>
      <c r="M8" s="49"/>
      <c r="N8" s="48"/>
      <c r="O8" s="49"/>
      <c r="P8" s="48"/>
      <c r="Q8" s="50"/>
      <c r="R8" s="51"/>
      <c r="T8" s="58" t="str">
        <f>'[3]SetUp Officials'!P22</f>
        <v xml:space="preserve"> </v>
      </c>
    </row>
    <row r="9" spans="1:20" s="52" customFormat="1" ht="9.6" customHeight="1">
      <c r="A9" s="54"/>
      <c r="B9" s="55"/>
      <c r="C9" s="55"/>
      <c r="D9" s="55"/>
      <c r="E9" s="48"/>
      <c r="F9" s="48"/>
      <c r="G9" s="39"/>
      <c r="H9" s="48"/>
      <c r="I9" s="59"/>
      <c r="J9" s="60" t="str">
        <f>UPPER(IF(OR(I10="a",I10="as"),E7,IF(OR(I10="b",I10="bs"),E11,)))</f>
        <v>SANDI</v>
      </c>
      <c r="K9" s="61"/>
      <c r="L9" s="48"/>
      <c r="M9" s="49"/>
      <c r="N9" s="48"/>
      <c r="O9" s="49"/>
      <c r="P9" s="48"/>
      <c r="Q9" s="50"/>
      <c r="R9" s="51"/>
      <c r="T9" s="58" t="str">
        <f>'[3]SetUp Officials'!P23</f>
        <v xml:space="preserve"> </v>
      </c>
    </row>
    <row r="10" spans="1:20" s="52" customFormat="1" ht="9.6" customHeight="1">
      <c r="A10" s="54"/>
      <c r="B10" s="55"/>
      <c r="C10" s="55"/>
      <c r="D10" s="55"/>
      <c r="E10" s="48"/>
      <c r="F10" s="48"/>
      <c r="G10" s="39"/>
      <c r="H10" s="62"/>
      <c r="I10" s="63" t="s">
        <v>18</v>
      </c>
      <c r="J10" s="64" t="str">
        <f>UPPER(IF(OR(I10="a",I10="as"),E8,IF(OR(I10="b",I10="bs"),E12,)))</f>
        <v>ANDI</v>
      </c>
      <c r="K10" s="65"/>
      <c r="L10" s="48"/>
      <c r="M10" s="49"/>
      <c r="N10" s="48"/>
      <c r="O10" s="49"/>
      <c r="P10" s="48"/>
      <c r="Q10" s="50"/>
      <c r="R10" s="51"/>
      <c r="T10" s="58" t="str">
        <f>'[3]SetUp Officials'!P24</f>
        <v xml:space="preserve"> </v>
      </c>
    </row>
    <row r="11" spans="1:20" s="52" customFormat="1" ht="9.6" customHeight="1">
      <c r="A11" s="54">
        <v>2</v>
      </c>
      <c r="B11" s="43">
        <f>IF($D11="","",VLOOKUP($D11,'[3]Boys Do Main Draw Prep'!$A$7:$V$23,20))</f>
        <v>0</v>
      </c>
      <c r="C11" s="43">
        <f>IF($D11="","",VLOOKUP($D11,'[3]Boys Do Main Draw Prep'!$A$7:$V$23,21))</f>
        <v>0</v>
      </c>
      <c r="D11" s="44">
        <v>20</v>
      </c>
      <c r="E11" s="43" t="str">
        <f>UPPER(IF($D11="","",VLOOKUP($D11,'[3]Boys Do Main Draw Prep'!$A$7:$V$23,2)))</f>
        <v>BYE</v>
      </c>
      <c r="F11" s="43">
        <f>IF($D11="","",VLOOKUP($D11,'[3]Boys Do Main Draw Prep'!$A$7:$V$23,3))</f>
        <v>0</v>
      </c>
      <c r="G11" s="66"/>
      <c r="H11" s="43">
        <f>IF($D11="","",VLOOKUP($D11,'[3]Boys Do Main Draw Prep'!$A$7:$V$23,4))</f>
        <v>0</v>
      </c>
      <c r="I11" s="67"/>
      <c r="J11" s="48"/>
      <c r="K11" s="68"/>
      <c r="L11" s="69"/>
      <c r="M11" s="61"/>
      <c r="N11" s="48"/>
      <c r="O11" s="49"/>
      <c r="P11" s="48"/>
      <c r="Q11" s="50"/>
      <c r="R11" s="51"/>
      <c r="T11" s="58" t="str">
        <f>'[3]SetUp Officials'!P25</f>
        <v xml:space="preserve"> </v>
      </c>
    </row>
    <row r="12" spans="1:20" s="52" customFormat="1" ht="9.6" customHeight="1">
      <c r="A12" s="54"/>
      <c r="B12" s="55"/>
      <c r="C12" s="55"/>
      <c r="D12" s="55"/>
      <c r="E12" s="43" t="str">
        <f>UPPER(IF($D11="","",VLOOKUP($D11,'[3]Boys Do Main Draw Prep'!$A$7:$V$23,7)))</f>
        <v>BYE</v>
      </c>
      <c r="F12" s="43">
        <f>IF($D11="","",VLOOKUP($D11,'[3]Boys Do Main Draw Prep'!$A$7:$V$23,8))</f>
        <v>0</v>
      </c>
      <c r="G12" s="66"/>
      <c r="H12" s="43">
        <f>IF($D11="","",VLOOKUP($D11,'[3]Boys Do Main Draw Prep'!$A$7:$V$23,9))</f>
        <v>0</v>
      </c>
      <c r="I12" s="56"/>
      <c r="J12" s="48"/>
      <c r="K12" s="68"/>
      <c r="L12" s="70"/>
      <c r="M12" s="71"/>
      <c r="N12" s="48"/>
      <c r="O12" s="49"/>
      <c r="P12" s="48"/>
      <c r="Q12" s="50"/>
      <c r="R12" s="51"/>
      <c r="T12" s="58" t="str">
        <f>'[3]SetUp Officials'!P26</f>
        <v xml:space="preserve"> </v>
      </c>
    </row>
    <row r="13" spans="1:20" s="52" customFormat="1" ht="9.6" customHeight="1">
      <c r="A13" s="54"/>
      <c r="B13" s="55"/>
      <c r="C13" s="55"/>
      <c r="D13" s="72"/>
      <c r="E13" s="48"/>
      <c r="F13" s="48"/>
      <c r="G13" s="39"/>
      <c r="H13" s="48"/>
      <c r="I13" s="73"/>
      <c r="J13" s="48"/>
      <c r="K13" s="59"/>
      <c r="L13" s="60" t="str">
        <f>UPPER(IF(OR(K14="a",K14="as"),J9,IF(OR(K14="b",K14="bs"),J17,)))</f>
        <v>SANDI</v>
      </c>
      <c r="M13" s="49"/>
      <c r="N13" s="48"/>
      <c r="O13" s="49"/>
      <c r="P13" s="48"/>
      <c r="Q13" s="50"/>
      <c r="R13" s="51"/>
      <c r="T13" s="58" t="str">
        <f>'[3]SetUp Officials'!P27</f>
        <v xml:space="preserve"> </v>
      </c>
    </row>
    <row r="14" spans="1:20" s="52" customFormat="1" ht="9.6" customHeight="1">
      <c r="A14" s="54"/>
      <c r="B14" s="55"/>
      <c r="C14" s="55"/>
      <c r="D14" s="72"/>
      <c r="E14" s="48"/>
      <c r="F14" s="48"/>
      <c r="G14" s="39"/>
      <c r="H14" s="48"/>
      <c r="I14" s="73"/>
      <c r="J14" s="62"/>
      <c r="K14" s="63" t="s">
        <v>18</v>
      </c>
      <c r="L14" s="64" t="str">
        <f>UPPER(IF(OR(K14="a",K14="as"),J10,IF(OR(K14="b",K14="bs"),J18,)))</f>
        <v>ANDI</v>
      </c>
      <c r="M14" s="65"/>
      <c r="N14" s="48"/>
      <c r="O14" s="49"/>
      <c r="P14" s="48"/>
      <c r="Q14" s="50"/>
      <c r="R14" s="51"/>
      <c r="T14" s="58" t="str">
        <f>'[3]SetUp Officials'!P28</f>
        <v xml:space="preserve"> </v>
      </c>
    </row>
    <row r="15" spans="1:20" s="52" customFormat="1" ht="9.6" customHeight="1">
      <c r="A15" s="54">
        <v>3</v>
      </c>
      <c r="B15" s="43">
        <f>IF($D15="","",VLOOKUP($D15,'[3]Boys Do Main Draw Prep'!$A$7:$V$23,20))</f>
        <v>0</v>
      </c>
      <c r="C15" s="43">
        <f>IF($D15="","",VLOOKUP($D15,'[3]Boys Do Main Draw Prep'!$A$7:$V$23,21))</f>
        <v>0</v>
      </c>
      <c r="D15" s="44">
        <v>9</v>
      </c>
      <c r="E15" s="43" t="str">
        <f>UPPER(IF($D15="","",VLOOKUP($D15,'[3]Boys Do Main Draw Prep'!$A$7:$V$23,2)))</f>
        <v>DEYU</v>
      </c>
      <c r="F15" s="43" t="str">
        <f>IF($D15="","",VLOOKUP($D15,'[3]Boys Do Main Draw Prep'!$A$7:$V$23,3))</f>
        <v>Sevwan</v>
      </c>
      <c r="G15" s="66"/>
      <c r="H15" s="43">
        <f>IF($D15="","",VLOOKUP($D15,'[3]Boys Do Main Draw Prep'!$A$7:$V$23,4))</f>
        <v>0</v>
      </c>
      <c r="I15" s="47"/>
      <c r="J15" s="48"/>
      <c r="K15" s="68"/>
      <c r="L15" s="48">
        <v>81</v>
      </c>
      <c r="M15" s="68"/>
      <c r="N15" s="69"/>
      <c r="O15" s="49"/>
      <c r="P15" s="48"/>
      <c r="Q15" s="50"/>
      <c r="R15" s="51"/>
      <c r="T15" s="58" t="str">
        <f>'[3]SetUp Officials'!P29</f>
        <v xml:space="preserve"> </v>
      </c>
    </row>
    <row r="16" spans="1:20" s="52" customFormat="1" ht="9.6" customHeight="1" thickBot="1">
      <c r="A16" s="54"/>
      <c r="B16" s="55"/>
      <c r="C16" s="55"/>
      <c r="D16" s="55"/>
      <c r="E16" s="43" t="str">
        <f>UPPER(IF($D15="","",VLOOKUP($D15,'[3]Boys Do Main Draw Prep'!$A$7:$V$23,7)))</f>
        <v>SYAWALIANTO</v>
      </c>
      <c r="F16" s="43" t="str">
        <f>IF($D15="","",VLOOKUP($D15,'[3]Boys Do Main Draw Prep'!$A$7:$V$23,8))</f>
        <v>Rahmaputro</v>
      </c>
      <c r="G16" s="66"/>
      <c r="H16" s="43">
        <f>IF($D15="","",VLOOKUP($D15,'[3]Boys Do Main Draw Prep'!$A$7:$V$23,9))</f>
        <v>0</v>
      </c>
      <c r="I16" s="56"/>
      <c r="J16" s="57" t="str">
        <f>IF(I16="a",E15,IF(I16="b",E17,""))</f>
        <v/>
      </c>
      <c r="K16" s="68"/>
      <c r="L16" s="48"/>
      <c r="M16" s="68"/>
      <c r="N16" s="48"/>
      <c r="O16" s="49"/>
      <c r="P16" s="48"/>
      <c r="Q16" s="50"/>
      <c r="R16" s="51"/>
      <c r="T16" s="74" t="str">
        <f>'[3]SetUp Officials'!P30</f>
        <v>None</v>
      </c>
    </row>
    <row r="17" spans="1:18" s="52" customFormat="1" ht="9.6" customHeight="1">
      <c r="A17" s="54"/>
      <c r="B17" s="55"/>
      <c r="C17" s="55"/>
      <c r="D17" s="72"/>
      <c r="E17" s="48"/>
      <c r="F17" s="48"/>
      <c r="G17" s="39"/>
      <c r="H17" s="48"/>
      <c r="I17" s="59" t="s">
        <v>18</v>
      </c>
      <c r="J17" s="60" t="str">
        <f>UPPER(IF(OR(I18="a",I18="as"),E15,IF(OR(I18="b",I18="bs"),E19,)))</f>
        <v>DEYU</v>
      </c>
      <c r="K17" s="75"/>
      <c r="L17" s="48"/>
      <c r="M17" s="68"/>
      <c r="N17" s="48"/>
      <c r="O17" s="49"/>
      <c r="P17" s="48"/>
      <c r="Q17" s="50"/>
      <c r="R17" s="51"/>
    </row>
    <row r="18" spans="1:18" s="52" customFormat="1" ht="9.6" customHeight="1">
      <c r="A18" s="54"/>
      <c r="B18" s="55"/>
      <c r="C18" s="55"/>
      <c r="D18" s="72"/>
      <c r="E18" s="48"/>
      <c r="F18" s="48"/>
      <c r="G18" s="39"/>
      <c r="H18" s="62"/>
      <c r="I18" s="63" t="s">
        <v>18</v>
      </c>
      <c r="J18" s="64" t="str">
        <f>UPPER(IF(OR(I18="a",I18="as"),E16,IF(OR(I18="b",I18="bs"),E20,)))</f>
        <v>SYAWALIANTO</v>
      </c>
      <c r="K18" s="56"/>
      <c r="L18" s="48"/>
      <c r="M18" s="68"/>
      <c r="N18" s="48"/>
      <c r="O18" s="49"/>
      <c r="P18" s="48"/>
      <c r="Q18" s="50"/>
      <c r="R18" s="51"/>
    </row>
    <row r="19" spans="1:18" s="52" customFormat="1" ht="9.6" customHeight="1">
      <c r="A19" s="54">
        <v>4</v>
      </c>
      <c r="B19" s="43">
        <f>IF($D19="","",VLOOKUP($D19,'[3]Boys Do Main Draw Prep'!$A$7:$V$23,20))</f>
        <v>0</v>
      </c>
      <c r="C19" s="43">
        <f>IF($D19="","",VLOOKUP($D19,'[3]Boys Do Main Draw Prep'!$A$7:$V$23,21))</f>
        <v>0</v>
      </c>
      <c r="D19" s="44">
        <v>6</v>
      </c>
      <c r="E19" s="43" t="str">
        <f>UPPER(IF($D19="","",VLOOKUP($D19,'[3]Boys Do Main Draw Prep'!$A$7:$V$23,2)))</f>
        <v>WISNU</v>
      </c>
      <c r="F19" s="43">
        <f>IF($D19="","",VLOOKUP($D19,'[3]Boys Do Main Draw Prep'!$A$7:$V$23,3))</f>
        <v>0</v>
      </c>
      <c r="G19" s="66"/>
      <c r="H19" s="43">
        <f>IF($D19="","",VLOOKUP($D19,'[3]Boys Do Main Draw Prep'!$A$7:$V$23,4))</f>
        <v>0</v>
      </c>
      <c r="I19" s="67"/>
      <c r="J19" s="48">
        <v>82</v>
      </c>
      <c r="K19" s="49"/>
      <c r="L19" s="69"/>
      <c r="M19" s="75"/>
      <c r="N19" s="48"/>
      <c r="O19" s="49"/>
      <c r="P19" s="48"/>
      <c r="Q19" s="50"/>
      <c r="R19" s="51"/>
    </row>
    <row r="20" spans="1:18" s="52" customFormat="1" ht="9.6" customHeight="1">
      <c r="A20" s="54"/>
      <c r="B20" s="55"/>
      <c r="C20" s="55"/>
      <c r="D20" s="55"/>
      <c r="E20" s="43" t="str">
        <f>UPPER(IF($D19="","",VLOOKUP($D19,'[3]Boys Do Main Draw Prep'!$A$7:$V$23,7)))</f>
        <v>ROFIK</v>
      </c>
      <c r="F20" s="43">
        <f>IF($D19="","",VLOOKUP($D19,'[3]Boys Do Main Draw Prep'!$A$7:$V$23,8))</f>
        <v>0</v>
      </c>
      <c r="G20" s="66"/>
      <c r="H20" s="43">
        <f>IF($D19="","",VLOOKUP($D19,'[3]Boys Do Main Draw Prep'!$A$7:$V$23,9))</f>
        <v>0</v>
      </c>
      <c r="I20" s="56"/>
      <c r="J20" s="48"/>
      <c r="K20" s="49"/>
      <c r="L20" s="70"/>
      <c r="M20" s="76"/>
      <c r="N20" s="48"/>
      <c r="O20" s="49"/>
      <c r="P20" s="48"/>
      <c r="Q20" s="50"/>
      <c r="R20" s="51"/>
    </row>
    <row r="21" spans="1:18" s="52" customFormat="1" ht="9.6" customHeight="1">
      <c r="A21" s="54"/>
      <c r="B21" s="55"/>
      <c r="C21" s="55"/>
      <c r="D21" s="55"/>
      <c r="E21" s="48"/>
      <c r="F21" s="48"/>
      <c r="G21" s="39"/>
      <c r="H21" s="48"/>
      <c r="I21" s="73"/>
      <c r="J21" s="48"/>
      <c r="K21" s="49"/>
      <c r="L21" s="48"/>
      <c r="M21" s="59"/>
      <c r="N21" s="60" t="str">
        <f>UPPER(IF(OR(M22="a",M22="as"),L13,IF(OR(M22="b",M22="bs"),L29,)))</f>
        <v>SANDI</v>
      </c>
      <c r="O21" s="49"/>
      <c r="P21" s="48"/>
      <c r="Q21" s="50"/>
      <c r="R21" s="51"/>
    </row>
    <row r="22" spans="1:18" s="52" customFormat="1" ht="9.6" customHeight="1">
      <c r="A22" s="54"/>
      <c r="B22" s="55"/>
      <c r="C22" s="55"/>
      <c r="D22" s="55"/>
      <c r="E22" s="48"/>
      <c r="F22" s="48"/>
      <c r="G22" s="39"/>
      <c r="H22" s="48"/>
      <c r="I22" s="73"/>
      <c r="J22" s="48"/>
      <c r="K22" s="49"/>
      <c r="L22" s="62"/>
      <c r="M22" s="63" t="s">
        <v>18</v>
      </c>
      <c r="N22" s="64" t="str">
        <f>UPPER(IF(OR(M22="a",M22="as"),L14,IF(OR(M22="b",M22="bs"),L30,)))</f>
        <v>ANDI</v>
      </c>
      <c r="O22" s="65"/>
      <c r="P22" s="48"/>
      <c r="Q22" s="50"/>
      <c r="R22" s="51"/>
    </row>
    <row r="23" spans="1:18" s="52" customFormat="1" ht="9.6" customHeight="1">
      <c r="A23" s="42">
        <v>5</v>
      </c>
      <c r="B23" s="43">
        <f>IF($D23="","",VLOOKUP($D23,'[3]Boys Do Main Draw Prep'!$A$7:$V$23,20))</f>
        <v>0</v>
      </c>
      <c r="C23" s="43">
        <f>IF($D23="","",VLOOKUP($D23,'[3]Boys Do Main Draw Prep'!$A$7:$V$23,21))</f>
        <v>0</v>
      </c>
      <c r="D23" s="44">
        <v>7</v>
      </c>
      <c r="E23" s="45" t="str">
        <f>UPPER(IF($D23="","",VLOOKUP($D23,'[3]Boys Do Main Draw Prep'!$A$7:$V$23,2)))</f>
        <v>WINDRIYO</v>
      </c>
      <c r="F23" s="45" t="str">
        <f>IF($D23="","",VLOOKUP($D23,'[3]Boys Do Main Draw Prep'!$A$7:$V$23,3))</f>
        <v>Ariwibowo</v>
      </c>
      <c r="G23" s="46"/>
      <c r="H23" s="45">
        <f>IF($D23="","",VLOOKUP($D23,'[3]Boys Do Main Draw Prep'!$A$7:$V$23,4))</f>
        <v>0</v>
      </c>
      <c r="I23" s="47"/>
      <c r="J23" s="48"/>
      <c r="K23" s="49"/>
      <c r="L23" s="48"/>
      <c r="M23" s="68"/>
      <c r="N23" s="48">
        <v>85</v>
      </c>
      <c r="O23" s="68"/>
      <c r="P23" s="48"/>
      <c r="Q23" s="50"/>
      <c r="R23" s="51"/>
    </row>
    <row r="24" spans="1:18" s="52" customFormat="1" ht="9.6" customHeight="1">
      <c r="A24" s="54"/>
      <c r="B24" s="55"/>
      <c r="C24" s="55"/>
      <c r="D24" s="55"/>
      <c r="E24" s="45" t="str">
        <f>UPPER(IF($D23="","",VLOOKUP($D23,'[3]Boys Do Main Draw Prep'!$A$7:$V$23,7)))</f>
        <v>MADE ALLAN</v>
      </c>
      <c r="F24" s="45" t="str">
        <f>IF($D23="","",VLOOKUP($D23,'[3]Boys Do Main Draw Prep'!$A$7:$V$23,8))</f>
        <v>Pribadi</v>
      </c>
      <c r="G24" s="46"/>
      <c r="H24" s="45">
        <f>IF($D23="","",VLOOKUP($D23,'[3]Boys Do Main Draw Prep'!$A$7:$V$23,9))</f>
        <v>0</v>
      </c>
      <c r="I24" s="56"/>
      <c r="J24" s="57" t="str">
        <f>IF(I24="a",E23,IF(I24="b",E25,""))</f>
        <v/>
      </c>
      <c r="K24" s="49"/>
      <c r="L24" s="48"/>
      <c r="M24" s="68"/>
      <c r="N24" s="48"/>
      <c r="O24" s="68"/>
      <c r="P24" s="48"/>
      <c r="Q24" s="50"/>
      <c r="R24" s="51"/>
    </row>
    <row r="25" spans="1:18" s="52" customFormat="1" ht="9.6" customHeight="1">
      <c r="A25" s="54"/>
      <c r="B25" s="55"/>
      <c r="C25" s="55"/>
      <c r="D25" s="55"/>
      <c r="E25" s="48"/>
      <c r="F25" s="48"/>
      <c r="G25" s="39"/>
      <c r="H25" s="48"/>
      <c r="I25" s="59"/>
      <c r="J25" s="60" t="str">
        <f>UPPER(IF(OR(I26="a",I26="as"),E23,IF(OR(I26="b",I26="bs"),E27,)))</f>
        <v>DANIEL</v>
      </c>
      <c r="K25" s="61"/>
      <c r="L25" s="48"/>
      <c r="M25" s="68"/>
      <c r="N25" s="48"/>
      <c r="O25" s="68"/>
      <c r="P25" s="48"/>
      <c r="Q25" s="50"/>
      <c r="R25" s="51"/>
    </row>
    <row r="26" spans="1:18" s="52" customFormat="1" ht="9.6" customHeight="1">
      <c r="A26" s="54"/>
      <c r="B26" s="55"/>
      <c r="C26" s="55"/>
      <c r="D26" s="55"/>
      <c r="E26" s="48"/>
      <c r="F26" s="48"/>
      <c r="G26" s="39"/>
      <c r="H26" s="62"/>
      <c r="I26" s="63" t="s">
        <v>48</v>
      </c>
      <c r="J26" s="64" t="str">
        <f>UPPER(IF(OR(I26="a",I26="as"),E24,IF(OR(I26="b",I26="bs"),E28,)))</f>
        <v>DAVID LEE</v>
      </c>
      <c r="K26" s="65"/>
      <c r="L26" s="48"/>
      <c r="M26" s="68"/>
      <c r="N26" s="48"/>
      <c r="O26" s="68"/>
      <c r="P26" s="48"/>
      <c r="Q26" s="50"/>
      <c r="R26" s="51"/>
    </row>
    <row r="27" spans="1:18" s="52" customFormat="1" ht="9.6" customHeight="1">
      <c r="A27" s="54">
        <v>6</v>
      </c>
      <c r="B27" s="43">
        <f>IF($D27="","",VLOOKUP($D27,'[3]Boys Do Main Draw Prep'!$A$7:$V$23,20))</f>
        <v>0</v>
      </c>
      <c r="C27" s="43">
        <f>IF($D27="","",VLOOKUP($D27,'[3]Boys Do Main Draw Prep'!$A$7:$V$23,21))</f>
        <v>0</v>
      </c>
      <c r="D27" s="44">
        <v>10</v>
      </c>
      <c r="E27" s="43" t="str">
        <f>UPPER(IF($D27="","",VLOOKUP($D27,'[3]Boys Do Main Draw Prep'!$A$7:$V$23,2)))</f>
        <v>DANIEL</v>
      </c>
      <c r="F27" s="43" t="str">
        <f>IF($D27="","",VLOOKUP($D27,'[3]Boys Do Main Draw Prep'!$A$7:$V$23,3))</f>
        <v>Adipradipto</v>
      </c>
      <c r="G27" s="66"/>
      <c r="H27" s="43">
        <f>IF($D27="","",VLOOKUP($D27,'[3]Boys Do Main Draw Prep'!$A$7:$V$23,4))</f>
        <v>0</v>
      </c>
      <c r="I27" s="67"/>
      <c r="J27" s="48" t="s">
        <v>113</v>
      </c>
      <c r="K27" s="68"/>
      <c r="L27" s="69"/>
      <c r="M27" s="75"/>
      <c r="N27" s="48"/>
      <c r="O27" s="68"/>
      <c r="P27" s="48"/>
      <c r="Q27" s="50"/>
      <c r="R27" s="51"/>
    </row>
    <row r="28" spans="1:18" s="52" customFormat="1" ht="9.6" customHeight="1">
      <c r="A28" s="54"/>
      <c r="B28" s="55"/>
      <c r="C28" s="55"/>
      <c r="D28" s="55"/>
      <c r="E28" s="43" t="str">
        <f>UPPER(IF($D27="","",VLOOKUP($D27,'[3]Boys Do Main Draw Prep'!$A$7:$V$23,7)))</f>
        <v>DAVID LEE</v>
      </c>
      <c r="F28" s="43" t="str">
        <f>IF($D27="","",VLOOKUP($D27,'[3]Boys Do Main Draw Prep'!$A$7:$V$23,8))</f>
        <v>Lumban Raja</v>
      </c>
      <c r="G28" s="66"/>
      <c r="H28" s="43">
        <f>IF($D27="","",VLOOKUP($D27,'[3]Boys Do Main Draw Prep'!$A$7:$V$23,9))</f>
        <v>0</v>
      </c>
      <c r="I28" s="56"/>
      <c r="J28" s="48"/>
      <c r="K28" s="68"/>
      <c r="L28" s="70"/>
      <c r="M28" s="76"/>
      <c r="N28" s="48"/>
      <c r="O28" s="68"/>
      <c r="P28" s="48"/>
      <c r="Q28" s="50"/>
      <c r="R28" s="51"/>
    </row>
    <row r="29" spans="1:18" s="52" customFormat="1" ht="9.6" customHeight="1">
      <c r="A29" s="54"/>
      <c r="B29" s="55"/>
      <c r="C29" s="55"/>
      <c r="D29" s="72"/>
      <c r="E29" s="48"/>
      <c r="F29" s="48"/>
      <c r="G29" s="39"/>
      <c r="H29" s="48"/>
      <c r="I29" s="73"/>
      <c r="J29" s="48"/>
      <c r="K29" s="59"/>
      <c r="L29" s="60" t="str">
        <f>UPPER(IF(OR(K30="a",K30="as"),J25,IF(OR(K30="b",K30="bs"),J33,)))</f>
        <v>CHANDRA</v>
      </c>
      <c r="M29" s="68"/>
      <c r="N29" s="48"/>
      <c r="O29" s="68"/>
      <c r="P29" s="48"/>
      <c r="Q29" s="50"/>
      <c r="R29" s="51"/>
    </row>
    <row r="30" spans="1:18" s="52" customFormat="1" ht="9.6" customHeight="1">
      <c r="A30" s="54"/>
      <c r="B30" s="55"/>
      <c r="C30" s="55"/>
      <c r="D30" s="72"/>
      <c r="E30" s="48"/>
      <c r="F30" s="48"/>
      <c r="G30" s="39"/>
      <c r="H30" s="48"/>
      <c r="I30" s="73"/>
      <c r="J30" s="62"/>
      <c r="K30" s="63" t="s">
        <v>48</v>
      </c>
      <c r="L30" s="64" t="str">
        <f>UPPER(IF(OR(K30="a",K30="as"),J26,IF(OR(K30="b",K30="bs"),J34,)))</f>
        <v>FAJAR</v>
      </c>
      <c r="M30" s="56"/>
      <c r="N30" s="48"/>
      <c r="O30" s="68"/>
      <c r="P30" s="48"/>
      <c r="Q30" s="50"/>
      <c r="R30" s="51"/>
    </row>
    <row r="31" spans="1:18" s="52" customFormat="1" ht="9.6" customHeight="1">
      <c r="A31" s="54">
        <v>7</v>
      </c>
      <c r="B31" s="43">
        <f>IF($D31="","",VLOOKUP($D31,'[3]Boys Do Main Draw Prep'!$A$7:$V$23,20))</f>
        <v>0</v>
      </c>
      <c r="C31" s="43">
        <f>IF($D31="","",VLOOKUP($D31,'[3]Boys Do Main Draw Prep'!$A$7:$V$23,21))</f>
        <v>0</v>
      </c>
      <c r="D31" s="44">
        <v>12</v>
      </c>
      <c r="E31" s="43" t="str">
        <f>UPPER(IF($D31="","",VLOOKUP($D31,'[3]Boys Do Main Draw Prep'!$A$7:$V$23,2)))</f>
        <v>FRED</v>
      </c>
      <c r="F31" s="43" t="str">
        <f>IF($D31="","",VLOOKUP($D31,'[3]Boys Do Main Draw Prep'!$A$7:$V$23,3))</f>
        <v>Soritua</v>
      </c>
      <c r="G31" s="66"/>
      <c r="H31" s="43">
        <f>IF($D31="","",VLOOKUP($D31,'[3]Boys Do Main Draw Prep'!$A$7:$V$23,4))</f>
        <v>0</v>
      </c>
      <c r="I31" s="47"/>
      <c r="J31" s="48"/>
      <c r="K31" s="68"/>
      <c r="L31" s="48">
        <v>81</v>
      </c>
      <c r="M31" s="49"/>
      <c r="N31" s="69"/>
      <c r="O31" s="68"/>
      <c r="P31" s="48"/>
      <c r="Q31" s="50"/>
      <c r="R31" s="51"/>
    </row>
    <row r="32" spans="1:18" s="52" customFormat="1" ht="9.6" customHeight="1">
      <c r="A32" s="54"/>
      <c r="B32" s="55"/>
      <c r="C32" s="55"/>
      <c r="D32" s="55"/>
      <c r="E32" s="43" t="str">
        <f>UPPER(IF($D31="","",VLOOKUP($D31,'[3]Boys Do Main Draw Prep'!$A$7:$V$23,7)))</f>
        <v xml:space="preserve">KUKUH </v>
      </c>
      <c r="F32" s="43" t="str">
        <f>IF($D31="","",VLOOKUP($D31,'[3]Boys Do Main Draw Prep'!$A$7:$V$23,8))</f>
        <v>Samudra</v>
      </c>
      <c r="G32" s="66"/>
      <c r="H32" s="43">
        <f>IF($D31="","",VLOOKUP($D31,'[3]Boys Do Main Draw Prep'!$A$7:$V$23,9))</f>
        <v>0</v>
      </c>
      <c r="I32" s="56"/>
      <c r="J32" s="57" t="str">
        <f>IF(I32="a",E31,IF(I32="b",E33,""))</f>
        <v/>
      </c>
      <c r="K32" s="68"/>
      <c r="L32" s="48"/>
      <c r="M32" s="49"/>
      <c r="N32" s="48"/>
      <c r="O32" s="68"/>
      <c r="P32" s="48"/>
      <c r="Q32" s="50"/>
      <c r="R32" s="51"/>
    </row>
    <row r="33" spans="1:18" s="52" customFormat="1" ht="9.6" customHeight="1">
      <c r="A33" s="54"/>
      <c r="B33" s="55"/>
      <c r="C33" s="55"/>
      <c r="D33" s="72"/>
      <c r="E33" s="48"/>
      <c r="F33" s="48"/>
      <c r="G33" s="39"/>
      <c r="H33" s="48"/>
      <c r="I33" s="59"/>
      <c r="J33" s="60" t="str">
        <f>UPPER(IF(OR(I34="a",I34="as"),E31,IF(OR(I34="b",I34="bs"),E35,)))</f>
        <v>CHANDRA</v>
      </c>
      <c r="K33" s="75"/>
      <c r="L33" s="48"/>
      <c r="M33" s="49"/>
      <c r="N33" s="48"/>
      <c r="O33" s="68"/>
      <c r="P33" s="48"/>
      <c r="Q33" s="50"/>
      <c r="R33" s="51"/>
    </row>
    <row r="34" spans="1:18" s="52" customFormat="1" ht="9.6" customHeight="1">
      <c r="A34" s="54"/>
      <c r="B34" s="55"/>
      <c r="C34" s="55"/>
      <c r="D34" s="72"/>
      <c r="E34" s="48"/>
      <c r="F34" s="48"/>
      <c r="G34" s="39"/>
      <c r="H34" s="62"/>
      <c r="I34" s="63" t="s">
        <v>48</v>
      </c>
      <c r="J34" s="64" t="str">
        <f>UPPER(IF(OR(I34="a",I34="as"),E32,IF(OR(I34="b",I34="bs"),E36,)))</f>
        <v>FAJAR</v>
      </c>
      <c r="K34" s="56"/>
      <c r="L34" s="48"/>
      <c r="M34" s="49"/>
      <c r="N34" s="48"/>
      <c r="O34" s="68"/>
      <c r="P34" s="48"/>
      <c r="Q34" s="50"/>
      <c r="R34" s="51"/>
    </row>
    <row r="35" spans="1:18" s="52" customFormat="1" ht="9.6" customHeight="1">
      <c r="A35" s="54">
        <v>8</v>
      </c>
      <c r="B35" s="43">
        <f>IF($D35="","",VLOOKUP($D35,'[3]Boys Do Main Draw Prep'!$A$7:$V$23,20))</f>
        <v>0</v>
      </c>
      <c r="C35" s="43">
        <f>IF($D35="","",VLOOKUP($D35,'[3]Boys Do Main Draw Prep'!$A$7:$V$23,21))</f>
        <v>0</v>
      </c>
      <c r="D35" s="44">
        <v>4</v>
      </c>
      <c r="E35" s="43" t="str">
        <f>UPPER(IF($D35="","",VLOOKUP($D35,'[3]Boys Do Main Draw Prep'!$A$7:$V$23,2)))</f>
        <v>CHANDRA</v>
      </c>
      <c r="F35" s="43" t="str">
        <f>IF($D35="","",VLOOKUP($D35,'[3]Boys Do Main Draw Prep'!$A$7:$V$23,3))</f>
        <v>Kamarga</v>
      </c>
      <c r="G35" s="66"/>
      <c r="H35" s="43">
        <f>IF($D35="","",VLOOKUP($D35,'[3]Boys Do Main Draw Prep'!$A$7:$V$23,4))</f>
        <v>0</v>
      </c>
      <c r="I35" s="67"/>
      <c r="J35" s="48">
        <v>81</v>
      </c>
      <c r="K35" s="49"/>
      <c r="L35" s="69"/>
      <c r="M35" s="61"/>
      <c r="N35" s="48"/>
      <c r="O35" s="68"/>
      <c r="P35" s="48"/>
      <c r="Q35" s="50"/>
      <c r="R35" s="51"/>
    </row>
    <row r="36" spans="1:18" s="52" customFormat="1" ht="9.6" customHeight="1">
      <c r="A36" s="54"/>
      <c r="B36" s="55"/>
      <c r="C36" s="55"/>
      <c r="D36" s="55"/>
      <c r="E36" s="43" t="str">
        <f>UPPER(IF($D35="","",VLOOKUP($D35,'[3]Boys Do Main Draw Prep'!$A$7:$V$23,7)))</f>
        <v>FAJAR</v>
      </c>
      <c r="F36" s="43" t="str">
        <f>IF($D35="","",VLOOKUP($D35,'[3]Boys Do Main Draw Prep'!$A$7:$V$23,8))</f>
        <v>Kharisma</v>
      </c>
      <c r="G36" s="66"/>
      <c r="H36" s="43">
        <f>IF($D35="","",VLOOKUP($D35,'[3]Boys Do Main Draw Prep'!$A$7:$V$23,9))</f>
        <v>0</v>
      </c>
      <c r="I36" s="56"/>
      <c r="J36" s="48"/>
      <c r="K36" s="49"/>
      <c r="L36" s="70"/>
      <c r="M36" s="71"/>
      <c r="N36" s="48"/>
      <c r="O36" s="68"/>
      <c r="P36" s="48"/>
      <c r="Q36" s="50"/>
      <c r="R36" s="51"/>
    </row>
    <row r="37" spans="1:18" s="52" customFormat="1" ht="9.6" customHeight="1">
      <c r="A37" s="54"/>
      <c r="B37" s="55"/>
      <c r="C37" s="55"/>
      <c r="D37" s="72"/>
      <c r="E37" s="48"/>
      <c r="F37" s="48"/>
      <c r="G37" s="39"/>
      <c r="H37" s="48"/>
      <c r="I37" s="73"/>
      <c r="J37" s="48"/>
      <c r="K37" s="49"/>
      <c r="L37" s="48"/>
      <c r="M37" s="49"/>
      <c r="N37" s="49"/>
      <c r="O37" s="59"/>
      <c r="P37" s="60" t="str">
        <f>UPPER(IF(OR(O38="a",O38="as"),N21,IF(OR(O38="b",O38="bs"),N53,)))</f>
        <v>SANDI</v>
      </c>
      <c r="Q37" s="77"/>
      <c r="R37" s="51"/>
    </row>
    <row r="38" spans="1:18" s="52" customFormat="1" ht="9.6" customHeight="1">
      <c r="A38" s="54"/>
      <c r="B38" s="55"/>
      <c r="C38" s="55"/>
      <c r="D38" s="72"/>
      <c r="E38" s="48"/>
      <c r="F38" s="48"/>
      <c r="G38" s="39"/>
      <c r="H38" s="48"/>
      <c r="I38" s="73"/>
      <c r="J38" s="48"/>
      <c r="K38" s="49"/>
      <c r="L38" s="48"/>
      <c r="M38" s="49"/>
      <c r="N38" s="62"/>
      <c r="O38" s="63" t="s">
        <v>18</v>
      </c>
      <c r="P38" s="64" t="str">
        <f>UPPER(IF(OR(O38="a",O38="as"),N22,IF(OR(O38="b",O38="bs"),N54,)))</f>
        <v>ANDI</v>
      </c>
      <c r="Q38" s="78"/>
      <c r="R38" s="51"/>
    </row>
    <row r="39" spans="1:18" s="52" customFormat="1" ht="9.6" customHeight="1">
      <c r="A39" s="54">
        <v>9</v>
      </c>
      <c r="B39" s="43">
        <f>IF($D39="","",VLOOKUP($D39,'[3]Boys Do Main Draw Prep'!$A$7:$V$23,20))</f>
        <v>0</v>
      </c>
      <c r="C39" s="43">
        <f>IF($D39="","",VLOOKUP($D39,'[3]Boys Do Main Draw Prep'!$A$7:$V$23,21))</f>
        <v>0</v>
      </c>
      <c r="D39" s="44">
        <v>3</v>
      </c>
      <c r="E39" s="43" t="str">
        <f>UPPER(IF($D39="","",VLOOKUP($D39,'[3]Boys Do Main Draw Prep'!$A$7:$V$23,2)))</f>
        <v>REYNALDI</v>
      </c>
      <c r="F39" s="43" t="str">
        <f>IF($D39="","",VLOOKUP($D39,'[3]Boys Do Main Draw Prep'!$A$7:$V$23,3))</f>
        <v>Prasetyo</v>
      </c>
      <c r="G39" s="66"/>
      <c r="H39" s="43">
        <f>IF($D39="","",VLOOKUP($D39,'[3]Boys Do Main Draw Prep'!$A$7:$V$23,4))</f>
        <v>0</v>
      </c>
      <c r="I39" s="47"/>
      <c r="J39" s="48"/>
      <c r="K39" s="49"/>
      <c r="L39" s="48"/>
      <c r="M39" s="49"/>
      <c r="N39" s="48"/>
      <c r="O39" s="68"/>
      <c r="P39" s="55">
        <v>86</v>
      </c>
      <c r="Q39" s="50"/>
      <c r="R39" s="51"/>
    </row>
    <row r="40" spans="1:18" s="52" customFormat="1" ht="9.6" customHeight="1">
      <c r="A40" s="54"/>
      <c r="B40" s="55"/>
      <c r="C40" s="55"/>
      <c r="D40" s="55"/>
      <c r="E40" s="43" t="str">
        <f>UPPER(IF($D39="","",VLOOKUP($D39,'[3]Boys Do Main Draw Prep'!$A$7:$V$23,7)))</f>
        <v xml:space="preserve">GILBERTH </v>
      </c>
      <c r="F40" s="43" t="str">
        <f>IF($D39="","",VLOOKUP($D39,'[3]Boys Do Main Draw Prep'!$A$7:$V$23,8))</f>
        <v>Sondakh</v>
      </c>
      <c r="G40" s="66"/>
      <c r="H40" s="43">
        <f>IF($D39="","",VLOOKUP($D39,'[3]Boys Do Main Draw Prep'!$A$7:$V$23,9))</f>
        <v>0</v>
      </c>
      <c r="I40" s="56"/>
      <c r="J40" s="57" t="str">
        <f>IF(I40="a",E39,IF(I40="b",E41,""))</f>
        <v/>
      </c>
      <c r="K40" s="49"/>
      <c r="L40" s="48"/>
      <c r="M40" s="49"/>
      <c r="N40" s="48"/>
      <c r="O40" s="68"/>
      <c r="P40" s="70"/>
      <c r="Q40" s="79"/>
      <c r="R40" s="51"/>
    </row>
    <row r="41" spans="1:18" s="52" customFormat="1" ht="9.6" customHeight="1">
      <c r="A41" s="54"/>
      <c r="B41" s="55"/>
      <c r="C41" s="55"/>
      <c r="D41" s="72"/>
      <c r="E41" s="48"/>
      <c r="F41" s="48"/>
      <c r="G41" s="39"/>
      <c r="H41" s="48"/>
      <c r="I41" s="59"/>
      <c r="J41" s="60" t="str">
        <f>UPPER(IF(OR(I42="a",I42="as"),E39,IF(OR(I42="b",I42="bs"),E43,)))</f>
        <v>REYNALDI</v>
      </c>
      <c r="K41" s="61"/>
      <c r="L41" s="48"/>
      <c r="M41" s="49"/>
      <c r="N41" s="48"/>
      <c r="O41" s="68"/>
      <c r="P41" s="48"/>
      <c r="Q41" s="50"/>
      <c r="R41" s="51"/>
    </row>
    <row r="42" spans="1:18" s="52" customFormat="1" ht="9.6" customHeight="1">
      <c r="A42" s="54"/>
      <c r="B42" s="55"/>
      <c r="C42" s="55"/>
      <c r="D42" s="72"/>
      <c r="E42" s="48"/>
      <c r="F42" s="48"/>
      <c r="G42" s="39"/>
      <c r="H42" s="62"/>
      <c r="I42" s="63" t="s">
        <v>18</v>
      </c>
      <c r="J42" s="64" t="str">
        <f>UPPER(IF(OR(I42="a",I42="as"),E40,IF(OR(I42="b",I42="bs"),E44,)))</f>
        <v xml:space="preserve">GILBERTH </v>
      </c>
      <c r="K42" s="65"/>
      <c r="L42" s="48"/>
      <c r="M42" s="49"/>
      <c r="N42" s="48"/>
      <c r="O42" s="68"/>
      <c r="P42" s="48"/>
      <c r="Q42" s="50"/>
      <c r="R42" s="51"/>
    </row>
    <row r="43" spans="1:18" s="52" customFormat="1" ht="9.6" customHeight="1">
      <c r="A43" s="54">
        <v>10</v>
      </c>
      <c r="B43" s="43">
        <f>IF($D43="","",VLOOKUP($D43,'[3]Boys Do Main Draw Prep'!$A$7:$V$23,20))</f>
        <v>0</v>
      </c>
      <c r="C43" s="43">
        <f>IF($D43="","",VLOOKUP($D43,'[3]Boys Do Main Draw Prep'!$A$7:$V$23,21))</f>
        <v>0</v>
      </c>
      <c r="D43" s="44">
        <v>11</v>
      </c>
      <c r="E43" s="43" t="str">
        <f>UPPER(IF($D43="","",VLOOKUP($D43,'[3]Boys Do Main Draw Prep'!$A$7:$V$23,2)))</f>
        <v>MOH. JEFFRI</v>
      </c>
      <c r="F43" s="43" t="str">
        <f>IF($D43="","",VLOOKUP($D43,'[3]Boys Do Main Draw Prep'!$A$7:$V$23,3))</f>
        <v>Suhardianto</v>
      </c>
      <c r="G43" s="66"/>
      <c r="H43" s="43">
        <f>IF($D43="","",VLOOKUP($D43,'[3]Boys Do Main Draw Prep'!$A$7:$V$23,4))</f>
        <v>0</v>
      </c>
      <c r="I43" s="67"/>
      <c r="J43" s="48">
        <v>81</v>
      </c>
      <c r="K43" s="68"/>
      <c r="L43" s="69"/>
      <c r="M43" s="61"/>
      <c r="N43" s="48"/>
      <c r="O43" s="68"/>
      <c r="P43" s="48"/>
      <c r="Q43" s="50"/>
      <c r="R43" s="51"/>
    </row>
    <row r="44" spans="1:18" s="52" customFormat="1" ht="9.6" customHeight="1">
      <c r="A44" s="54"/>
      <c r="B44" s="55"/>
      <c r="C44" s="55"/>
      <c r="D44" s="55"/>
      <c r="E44" s="43" t="str">
        <f>UPPER(IF($D43="","",VLOOKUP($D43,'[3]Boys Do Main Draw Prep'!$A$7:$V$23,7)))</f>
        <v>ARIO</v>
      </c>
      <c r="F44" s="43" t="str">
        <f>IF($D43="","",VLOOKUP($D43,'[3]Boys Do Main Draw Prep'!$A$7:$V$23,8))</f>
        <v>Wibowo</v>
      </c>
      <c r="G44" s="66"/>
      <c r="H44" s="43">
        <f>IF($D43="","",VLOOKUP($D43,'[3]Boys Do Main Draw Prep'!$A$7:$V$23,9))</f>
        <v>0</v>
      </c>
      <c r="I44" s="56"/>
      <c r="J44" s="48"/>
      <c r="K44" s="68"/>
      <c r="L44" s="70"/>
      <c r="M44" s="71"/>
      <c r="N44" s="48"/>
      <c r="O44" s="68"/>
      <c r="P44" s="48"/>
      <c r="Q44" s="50"/>
      <c r="R44" s="51"/>
    </row>
    <row r="45" spans="1:18" s="52" customFormat="1" ht="9.6" customHeight="1">
      <c r="A45" s="54"/>
      <c r="B45" s="55"/>
      <c r="C45" s="55"/>
      <c r="D45" s="72"/>
      <c r="E45" s="48"/>
      <c r="F45" s="48"/>
      <c r="G45" s="39"/>
      <c r="H45" s="48"/>
      <c r="I45" s="73"/>
      <c r="J45" s="48"/>
      <c r="K45" s="59"/>
      <c r="L45" s="60" t="str">
        <f>UPPER(IF(OR(K46="a",K46="as"),J41,IF(OR(K46="b",K46="bs"),J49,)))</f>
        <v>REYNALDI</v>
      </c>
      <c r="M45" s="49"/>
      <c r="N45" s="48"/>
      <c r="O45" s="68"/>
      <c r="P45" s="48"/>
      <c r="Q45" s="50"/>
      <c r="R45" s="51"/>
    </row>
    <row r="46" spans="1:18" s="52" customFormat="1" ht="9.6" customHeight="1">
      <c r="A46" s="54"/>
      <c r="B46" s="55"/>
      <c r="C46" s="55"/>
      <c r="D46" s="72"/>
      <c r="E46" s="48"/>
      <c r="F46" s="48"/>
      <c r="G46" s="39"/>
      <c r="H46" s="48"/>
      <c r="I46" s="73"/>
      <c r="J46" s="62"/>
      <c r="K46" s="63" t="s">
        <v>18</v>
      </c>
      <c r="L46" s="64" t="str">
        <f>UPPER(IF(OR(K46="a",K46="as"),J42,IF(OR(K46="b",K46="bs"),J50,)))</f>
        <v xml:space="preserve">GILBERTH </v>
      </c>
      <c r="M46" s="65"/>
      <c r="N46" s="48"/>
      <c r="O46" s="68"/>
      <c r="P46" s="48"/>
      <c r="Q46" s="50"/>
      <c r="R46" s="51"/>
    </row>
    <row r="47" spans="1:18" s="52" customFormat="1" ht="9.6" customHeight="1">
      <c r="A47" s="54">
        <v>11</v>
      </c>
      <c r="B47" s="43">
        <f>IF($D47="","",VLOOKUP($D47,'[3]Boys Do Main Draw Prep'!$A$7:$V$23,20))</f>
        <v>0</v>
      </c>
      <c r="C47" s="43">
        <f>IF($D47="","",VLOOKUP($D47,'[3]Boys Do Main Draw Prep'!$A$7:$V$23,21))</f>
        <v>0</v>
      </c>
      <c r="D47" s="44">
        <v>15</v>
      </c>
      <c r="E47" s="43" t="str">
        <f>UPPER(IF($D47="","",VLOOKUP($D47,'[3]Boys Do Main Draw Prep'!$A$7:$V$23,2)))</f>
        <v>DIKI</v>
      </c>
      <c r="F47" s="43" t="str">
        <f>IF($D47="","",VLOOKUP($D47,'[3]Boys Do Main Draw Prep'!$A$7:$V$23,3))</f>
        <v>Jatnika</v>
      </c>
      <c r="G47" s="66"/>
      <c r="H47" s="43">
        <f>IF($D47="","",VLOOKUP($D47,'[3]Boys Do Main Draw Prep'!$A$7:$V$23,4))</f>
        <v>0</v>
      </c>
      <c r="I47" s="47"/>
      <c r="J47" s="48"/>
      <c r="K47" s="68"/>
      <c r="L47" s="48">
        <v>83</v>
      </c>
      <c r="M47" s="68"/>
      <c r="N47" s="69"/>
      <c r="O47" s="68"/>
      <c r="P47" s="48"/>
      <c r="Q47" s="50"/>
      <c r="R47" s="51"/>
    </row>
    <row r="48" spans="1:18" s="52" customFormat="1" ht="9.6" customHeight="1">
      <c r="A48" s="54"/>
      <c r="B48" s="55"/>
      <c r="C48" s="55"/>
      <c r="D48" s="55"/>
      <c r="E48" s="43" t="str">
        <f>UPPER(IF($D47="","",VLOOKUP($D47,'[3]Boys Do Main Draw Prep'!$A$7:$V$23,7)))</f>
        <v>HERY</v>
      </c>
      <c r="F48" s="43" t="str">
        <f>IF($D47="","",VLOOKUP($D47,'[3]Boys Do Main Draw Prep'!$A$7:$V$23,8))</f>
        <v>Bintoroe</v>
      </c>
      <c r="G48" s="66"/>
      <c r="H48" s="43">
        <f>IF($D47="","",VLOOKUP($D47,'[3]Boys Do Main Draw Prep'!$A$7:$V$23,9))</f>
        <v>0</v>
      </c>
      <c r="I48" s="56"/>
      <c r="J48" s="57" t="str">
        <f>IF(I48="a",E47,IF(I48="b",E49,""))</f>
        <v/>
      </c>
      <c r="K48" s="68"/>
      <c r="L48" s="48"/>
      <c r="M48" s="68"/>
      <c r="N48" s="48"/>
      <c r="O48" s="68"/>
      <c r="P48" s="48"/>
      <c r="Q48" s="50"/>
      <c r="R48" s="51"/>
    </row>
    <row r="49" spans="1:18" s="52" customFormat="1" ht="9.6" customHeight="1">
      <c r="A49" s="54"/>
      <c r="B49" s="55"/>
      <c r="C49" s="55"/>
      <c r="D49" s="55"/>
      <c r="E49" s="48"/>
      <c r="F49" s="48"/>
      <c r="G49" s="39"/>
      <c r="H49" s="48"/>
      <c r="I49" s="59"/>
      <c r="J49" s="60" t="str">
        <f>UPPER(IF(OR(I50="a",I50="as"),E47,IF(OR(I50="b",I50="bs"),E51,)))</f>
        <v>DIKI</v>
      </c>
      <c r="K49" s="75"/>
      <c r="L49" s="48"/>
      <c r="M49" s="68"/>
      <c r="N49" s="48"/>
      <c r="O49" s="68"/>
      <c r="P49" s="48"/>
      <c r="Q49" s="50"/>
      <c r="R49" s="51"/>
    </row>
    <row r="50" spans="1:18" s="52" customFormat="1" ht="9.6" customHeight="1">
      <c r="A50" s="54"/>
      <c r="B50" s="55"/>
      <c r="C50" s="55"/>
      <c r="D50" s="55"/>
      <c r="E50" s="48"/>
      <c r="F50" s="48"/>
      <c r="G50" s="39"/>
      <c r="H50" s="62"/>
      <c r="I50" s="63" t="s">
        <v>18</v>
      </c>
      <c r="J50" s="64" t="str">
        <f>UPPER(IF(OR(I50="a",I50="as"),E48,IF(OR(I50="b",I50="bs"),E52,)))</f>
        <v>HERY</v>
      </c>
      <c r="K50" s="56"/>
      <c r="L50" s="48"/>
      <c r="M50" s="68"/>
      <c r="N50" s="48"/>
      <c r="O50" s="68"/>
      <c r="P50" s="48"/>
      <c r="Q50" s="50"/>
      <c r="R50" s="51"/>
    </row>
    <row r="51" spans="1:18" s="52" customFormat="1" ht="9.6" customHeight="1">
      <c r="A51" s="42">
        <v>12</v>
      </c>
      <c r="B51" s="43">
        <f>IF($D51="","",VLOOKUP($D51,'[3]Boys Do Main Draw Prep'!$A$7:$V$23,20))</f>
        <v>0</v>
      </c>
      <c r="C51" s="43">
        <f>IF($D51="","",VLOOKUP($D51,'[3]Boys Do Main Draw Prep'!$A$7:$V$23,21))</f>
        <v>0</v>
      </c>
      <c r="D51" s="44">
        <v>5</v>
      </c>
      <c r="E51" s="45" t="str">
        <f>UPPER(IF($D51="","",VLOOKUP($D51,'[3]Boys Do Main Draw Prep'!$A$7:$V$23,2)))</f>
        <v>SEPTIAN</v>
      </c>
      <c r="F51" s="45" t="str">
        <f>IF($D51="","",VLOOKUP($D51,'[3]Boys Do Main Draw Prep'!$A$7:$V$23,3))</f>
        <v>Johanka</v>
      </c>
      <c r="G51" s="46"/>
      <c r="H51" s="45">
        <f>IF($D51="","",VLOOKUP($D51,'[3]Boys Do Main Draw Prep'!$A$7:$V$23,4))</f>
        <v>0</v>
      </c>
      <c r="I51" s="67"/>
      <c r="J51" s="48">
        <v>81</v>
      </c>
      <c r="K51" s="49"/>
      <c r="L51" s="69"/>
      <c r="M51" s="75"/>
      <c r="N51" s="48"/>
      <c r="O51" s="68"/>
      <c r="P51" s="48"/>
      <c r="Q51" s="50"/>
      <c r="R51" s="51"/>
    </row>
    <row r="52" spans="1:18" s="52" customFormat="1" ht="9.6" customHeight="1">
      <c r="A52" s="54"/>
      <c r="B52" s="55"/>
      <c r="C52" s="55"/>
      <c r="D52" s="55"/>
      <c r="E52" s="45" t="str">
        <f>UPPER(IF($D51="","",VLOOKUP($D51,'[3]Boys Do Main Draw Prep'!$A$7:$V$23,7)))</f>
        <v>ANDREAS BISMO</v>
      </c>
      <c r="F52" s="45" t="str">
        <f>IF($D51="","",VLOOKUP($D51,'[3]Boys Do Main Draw Prep'!$A$7:$V$23,8))</f>
        <v>Wicaksono</v>
      </c>
      <c r="G52" s="46"/>
      <c r="H52" s="45">
        <f>IF($D51="","",VLOOKUP($D51,'[3]Boys Do Main Draw Prep'!$A$7:$V$23,9))</f>
        <v>0</v>
      </c>
      <c r="I52" s="56"/>
      <c r="J52" s="48"/>
      <c r="K52" s="49"/>
      <c r="L52" s="70"/>
      <c r="M52" s="76"/>
      <c r="N52" s="48"/>
      <c r="O52" s="68"/>
      <c r="P52" s="48"/>
      <c r="Q52" s="50"/>
      <c r="R52" s="51"/>
    </row>
    <row r="53" spans="1:18" s="52" customFormat="1" ht="9.6" customHeight="1">
      <c r="A53" s="54"/>
      <c r="B53" s="55"/>
      <c r="C53" s="55"/>
      <c r="D53" s="55"/>
      <c r="E53" s="48"/>
      <c r="F53" s="48"/>
      <c r="G53" s="39"/>
      <c r="H53" s="48"/>
      <c r="I53" s="73"/>
      <c r="J53" s="48"/>
      <c r="K53" s="49"/>
      <c r="L53" s="48"/>
      <c r="M53" s="59"/>
      <c r="N53" s="60" t="str">
        <f>UPPER(IF(OR(M54="a",M54="as"),L45,IF(OR(M54="b",M54="bs"),L61,)))</f>
        <v>REYNALDI</v>
      </c>
      <c r="O53" s="68"/>
      <c r="P53" s="48"/>
      <c r="Q53" s="50"/>
      <c r="R53" s="51"/>
    </row>
    <row r="54" spans="1:18" s="52" customFormat="1" ht="9.6" customHeight="1">
      <c r="A54" s="54"/>
      <c r="B54" s="55"/>
      <c r="C54" s="55"/>
      <c r="D54" s="55"/>
      <c r="E54" s="48"/>
      <c r="F54" s="48"/>
      <c r="G54" s="39"/>
      <c r="H54" s="48"/>
      <c r="I54" s="73"/>
      <c r="J54" s="48"/>
      <c r="K54" s="49"/>
      <c r="L54" s="62"/>
      <c r="M54" s="63" t="s">
        <v>18</v>
      </c>
      <c r="N54" s="64" t="str">
        <f>UPPER(IF(OR(M54="a",M54="as"),L46,IF(OR(M54="b",M54="bs"),L62,)))</f>
        <v xml:space="preserve">GILBERTH </v>
      </c>
      <c r="O54" s="56"/>
      <c r="P54" s="48"/>
      <c r="Q54" s="50"/>
      <c r="R54" s="51"/>
    </row>
    <row r="55" spans="1:18" s="52" customFormat="1" ht="9.6" customHeight="1">
      <c r="A55" s="54">
        <v>13</v>
      </c>
      <c r="B55" s="43">
        <f>IF($D55="","",VLOOKUP($D55,'[3]Boys Do Main Draw Prep'!$A$7:$V$23,20))</f>
        <v>0</v>
      </c>
      <c r="C55" s="43">
        <f>IF($D55="","",VLOOKUP($D55,'[3]Boys Do Main Draw Prep'!$A$7:$V$23,21))</f>
        <v>0</v>
      </c>
      <c r="D55" s="44">
        <v>14</v>
      </c>
      <c r="E55" s="43" t="str">
        <f>UPPER(IF($D55="","",VLOOKUP($D55,'[3]Boys Do Main Draw Prep'!$A$7:$V$23,2)))</f>
        <v>IMAM</v>
      </c>
      <c r="F55" s="43" t="str">
        <f>IF($D55="","",VLOOKUP($D55,'[3]Boys Do Main Draw Prep'!$A$7:$V$23,3))</f>
        <v>Prasetyo</v>
      </c>
      <c r="G55" s="66"/>
      <c r="H55" s="43">
        <f>IF($D55="","",VLOOKUP($D55,'[3]Boys Do Main Draw Prep'!$A$7:$V$23,4))</f>
        <v>0</v>
      </c>
      <c r="I55" s="47"/>
      <c r="J55" s="48"/>
      <c r="K55" s="49"/>
      <c r="L55" s="48"/>
      <c r="M55" s="68"/>
      <c r="N55" s="48" t="s">
        <v>122</v>
      </c>
      <c r="O55" s="49"/>
      <c r="P55" s="48"/>
      <c r="Q55" s="50"/>
      <c r="R55" s="51"/>
    </row>
    <row r="56" spans="1:18" s="52" customFormat="1" ht="9.6" customHeight="1">
      <c r="A56" s="54"/>
      <c r="B56" s="55"/>
      <c r="C56" s="55"/>
      <c r="D56" s="55"/>
      <c r="E56" s="43" t="str">
        <f>UPPER(IF($D55="","",VLOOKUP($D55,'[3]Boys Do Main Draw Prep'!$A$7:$V$23,7)))</f>
        <v>ARIF</v>
      </c>
      <c r="F56" s="43" t="str">
        <f>IF($D55="","",VLOOKUP($D55,'[3]Boys Do Main Draw Prep'!$A$7:$V$23,8))</f>
        <v>Budi</v>
      </c>
      <c r="G56" s="66"/>
      <c r="H56" s="43">
        <f>IF($D55="","",VLOOKUP($D55,'[3]Boys Do Main Draw Prep'!$A$7:$V$23,9))</f>
        <v>0</v>
      </c>
      <c r="I56" s="56"/>
      <c r="J56" s="57" t="str">
        <f>IF(I56="a",E55,IF(I56="b",E57,""))</f>
        <v/>
      </c>
      <c r="K56" s="49"/>
      <c r="L56" s="48"/>
      <c r="M56" s="68"/>
      <c r="N56" s="48"/>
      <c r="O56" s="49"/>
      <c r="P56" s="48"/>
      <c r="Q56" s="50"/>
      <c r="R56" s="51"/>
    </row>
    <row r="57" spans="1:18" s="52" customFormat="1" ht="9.6" customHeight="1">
      <c r="A57" s="54"/>
      <c r="B57" s="55"/>
      <c r="C57" s="55"/>
      <c r="D57" s="72"/>
      <c r="E57" s="48"/>
      <c r="F57" s="48"/>
      <c r="G57" s="39"/>
      <c r="H57" s="48"/>
      <c r="I57" s="59"/>
      <c r="J57" s="60" t="str">
        <f>UPPER(IF(OR(I58="a",I58="as"),E55,IF(OR(I58="b",I58="bs"),E59,)))</f>
        <v>IMAM</v>
      </c>
      <c r="K57" s="61"/>
      <c r="L57" s="48"/>
      <c r="M57" s="68"/>
      <c r="N57" s="48"/>
      <c r="O57" s="49"/>
      <c r="P57" s="48"/>
      <c r="Q57" s="50"/>
      <c r="R57" s="51"/>
    </row>
    <row r="58" spans="1:18" s="52" customFormat="1" ht="9.6" customHeight="1">
      <c r="A58" s="54"/>
      <c r="B58" s="55"/>
      <c r="C58" s="55"/>
      <c r="D58" s="72"/>
      <c r="E58" s="48"/>
      <c r="F58" s="48"/>
      <c r="G58" s="39"/>
      <c r="H58" s="62"/>
      <c r="I58" s="63" t="s">
        <v>18</v>
      </c>
      <c r="J58" s="64" t="str">
        <f>UPPER(IF(OR(I58="a",I58="as"),E56,IF(OR(I58="b",I58="bs"),E60,)))</f>
        <v>ARIF</v>
      </c>
      <c r="K58" s="65"/>
      <c r="L58" s="48"/>
      <c r="M58" s="68"/>
      <c r="N58" s="48"/>
      <c r="O58" s="49"/>
      <c r="P58" s="48"/>
      <c r="Q58" s="50"/>
      <c r="R58" s="51"/>
    </row>
    <row r="59" spans="1:18" s="52" customFormat="1" ht="9.6" customHeight="1">
      <c r="A59" s="54">
        <v>14</v>
      </c>
      <c r="B59" s="43">
        <f>IF($D59="","",VLOOKUP($D59,'[3]Boys Do Main Draw Prep'!$A$7:$V$23,20))</f>
        <v>0</v>
      </c>
      <c r="C59" s="43">
        <f>IF($D59="","",VLOOKUP($D59,'[3]Boys Do Main Draw Prep'!$A$7:$V$23,21))</f>
        <v>0</v>
      </c>
      <c r="D59" s="44">
        <v>8</v>
      </c>
      <c r="E59" s="43" t="str">
        <f>UPPER(IF($D59="","",VLOOKUP($D59,'[3]Boys Do Main Draw Prep'!$A$7:$V$23,2)))</f>
        <v>DWI MARWANDONO</v>
      </c>
      <c r="F59" s="43" t="str">
        <f>IF($D59="","",VLOOKUP($D59,'[3]Boys Do Main Draw Prep'!$A$7:$V$23,3))</f>
        <v>Sulistio</v>
      </c>
      <c r="G59" s="66"/>
      <c r="H59" s="43">
        <f>IF($D59="","",VLOOKUP($D59,'[3]Boys Do Main Draw Prep'!$A$7:$V$23,4))</f>
        <v>0</v>
      </c>
      <c r="I59" s="67"/>
      <c r="J59" s="48">
        <v>84</v>
      </c>
      <c r="K59" s="68"/>
      <c r="L59" s="69"/>
      <c r="M59" s="75"/>
      <c r="N59" s="48"/>
      <c r="O59" s="49"/>
      <c r="P59" s="48"/>
      <c r="Q59" s="50"/>
      <c r="R59" s="51"/>
    </row>
    <row r="60" spans="1:18" s="52" customFormat="1" ht="9.6" customHeight="1">
      <c r="A60" s="54"/>
      <c r="B60" s="55"/>
      <c r="C60" s="55"/>
      <c r="D60" s="55"/>
      <c r="E60" s="43" t="str">
        <f>UPPER(IF($D59="","",VLOOKUP($D59,'[3]Boys Do Main Draw Prep'!$A$7:$V$23,7)))</f>
        <v>KADEK</v>
      </c>
      <c r="F60" s="43">
        <f>IF($D59="","",VLOOKUP($D59,'[3]Boys Do Main Draw Prep'!$A$7:$V$23,8))</f>
        <v>0</v>
      </c>
      <c r="G60" s="66"/>
      <c r="H60" s="43">
        <f>IF($D59="","",VLOOKUP($D59,'[3]Boys Do Main Draw Prep'!$A$7:$V$23,9))</f>
        <v>0</v>
      </c>
      <c r="I60" s="56"/>
      <c r="J60" s="48"/>
      <c r="K60" s="68"/>
      <c r="L60" s="70"/>
      <c r="M60" s="76"/>
      <c r="N60" s="48"/>
      <c r="O60" s="49"/>
      <c r="P60" s="48"/>
      <c r="Q60" s="50"/>
      <c r="R60" s="51"/>
    </row>
    <row r="61" spans="1:18" s="52" customFormat="1" ht="9.6" customHeight="1">
      <c r="A61" s="54"/>
      <c r="B61" s="55"/>
      <c r="C61" s="55"/>
      <c r="D61" s="72"/>
      <c r="E61" s="48"/>
      <c r="F61" s="48"/>
      <c r="G61" s="39"/>
      <c r="H61" s="48"/>
      <c r="I61" s="73"/>
      <c r="J61" s="48"/>
      <c r="K61" s="59"/>
      <c r="L61" s="60" t="str">
        <f>UPPER(IF(OR(K62="a",K62="as"),J57,IF(OR(K62="b",K62="bs"),J65,)))</f>
        <v>ARYO</v>
      </c>
      <c r="M61" s="68"/>
      <c r="N61" s="48"/>
      <c r="O61" s="49"/>
      <c r="P61" s="48"/>
      <c r="Q61" s="50"/>
      <c r="R61" s="51"/>
    </row>
    <row r="62" spans="1:18" s="52" customFormat="1" ht="9.6" customHeight="1">
      <c r="A62" s="54"/>
      <c r="B62" s="55"/>
      <c r="C62" s="55"/>
      <c r="D62" s="72"/>
      <c r="E62" s="48"/>
      <c r="F62" s="48"/>
      <c r="G62" s="39"/>
      <c r="H62" s="48"/>
      <c r="I62" s="73"/>
      <c r="J62" s="62"/>
      <c r="K62" s="63" t="s">
        <v>48</v>
      </c>
      <c r="L62" s="64" t="str">
        <f>UPPER(IF(OR(K62="a",K62="as"),J58,IF(OR(K62="b",K62="bs"),J66,)))</f>
        <v>RIYADI</v>
      </c>
      <c r="M62" s="56"/>
      <c r="N62" s="48"/>
      <c r="O62" s="49"/>
      <c r="P62" s="48"/>
      <c r="Q62" s="50"/>
      <c r="R62" s="51"/>
    </row>
    <row r="63" spans="1:18" s="52" customFormat="1" ht="9.6" customHeight="1">
      <c r="A63" s="54">
        <v>15</v>
      </c>
      <c r="B63" s="43">
        <f>IF($D63="","",VLOOKUP($D63,'[3]Boys Do Main Draw Prep'!$A$7:$V$23,20))</f>
        <v>0</v>
      </c>
      <c r="C63" s="43">
        <f>IF($D63="","",VLOOKUP($D63,'[3]Boys Do Main Draw Prep'!$A$7:$V$23,21))</f>
        <v>0</v>
      </c>
      <c r="D63" s="44">
        <v>13</v>
      </c>
      <c r="E63" s="43" t="str">
        <f>UPPER(IF($D63="","",VLOOKUP($D63,'[3]Boys Do Main Draw Prep'!$A$7:$V$23,2)))</f>
        <v>PAULUS</v>
      </c>
      <c r="F63" s="43" t="str">
        <f>IF($D63="","",VLOOKUP($D63,'[3]Boys Do Main Draw Prep'!$A$7:$V$23,3))</f>
        <v>Radyan</v>
      </c>
      <c r="G63" s="66"/>
      <c r="H63" s="43">
        <f>IF($D63="","",VLOOKUP($D63,'[3]Boys Do Main Draw Prep'!$A$7:$V$23,4))</f>
        <v>0</v>
      </c>
      <c r="I63" s="47"/>
      <c r="J63" s="48"/>
      <c r="K63" s="68"/>
      <c r="L63" s="48">
        <v>80</v>
      </c>
      <c r="M63" s="49"/>
      <c r="N63" s="69"/>
      <c r="O63" s="49"/>
      <c r="P63" s="48"/>
      <c r="Q63" s="50"/>
      <c r="R63" s="51"/>
    </row>
    <row r="64" spans="1:18" s="52" customFormat="1" ht="9.6" customHeight="1">
      <c r="A64" s="54"/>
      <c r="B64" s="55"/>
      <c r="C64" s="55"/>
      <c r="D64" s="55"/>
      <c r="E64" s="43" t="str">
        <f>UPPER(IF($D63="","",VLOOKUP($D63,'[3]Boys Do Main Draw Prep'!$A$7:$V$23,7)))</f>
        <v>ARTHUR MARULI</v>
      </c>
      <c r="F64" s="43" t="str">
        <f>IF($D63="","",VLOOKUP($D63,'[3]Boys Do Main Draw Prep'!$A$7:$V$23,8))</f>
        <v>Hutabarat</v>
      </c>
      <c r="G64" s="66"/>
      <c r="H64" s="43">
        <f>IF($D63="","",VLOOKUP($D63,'[3]Boys Do Main Draw Prep'!$A$7:$V$23,9))</f>
        <v>0</v>
      </c>
      <c r="I64" s="56"/>
      <c r="J64" s="57" t="str">
        <f>IF(I64="a",E63,IF(I64="b",E65,""))</f>
        <v/>
      </c>
      <c r="K64" s="68"/>
      <c r="L64" s="48"/>
      <c r="M64" s="49"/>
      <c r="N64" s="48"/>
      <c r="O64" s="49"/>
      <c r="P64" s="48"/>
      <c r="Q64" s="50"/>
      <c r="R64" s="51"/>
    </row>
    <row r="65" spans="1:18" s="52" customFormat="1" ht="9.6" customHeight="1">
      <c r="A65" s="54"/>
      <c r="B65" s="55"/>
      <c r="C65" s="55"/>
      <c r="D65" s="55"/>
      <c r="E65" s="57"/>
      <c r="F65" s="57"/>
      <c r="G65" s="80"/>
      <c r="H65" s="57"/>
      <c r="I65" s="59"/>
      <c r="J65" s="60" t="str">
        <f>UPPER(IF(OR(I66="a",I66="as"),E63,IF(OR(I66="b",I66="bs"),E67,)))</f>
        <v>ARYO</v>
      </c>
      <c r="K65" s="75"/>
      <c r="L65" s="48"/>
      <c r="M65" s="49"/>
      <c r="N65" s="48"/>
      <c r="O65" s="49"/>
      <c r="P65" s="48"/>
      <c r="Q65" s="50"/>
      <c r="R65" s="51"/>
    </row>
    <row r="66" spans="1:18" s="52" customFormat="1" ht="9.6" customHeight="1">
      <c r="A66" s="54"/>
      <c r="B66" s="55"/>
      <c r="C66" s="55"/>
      <c r="D66" s="55"/>
      <c r="E66" s="48"/>
      <c r="F66" s="48"/>
      <c r="G66" s="39"/>
      <c r="H66" s="62"/>
      <c r="I66" s="63" t="s">
        <v>48</v>
      </c>
      <c r="J66" s="64" t="str">
        <f>UPPER(IF(OR(I66="a",I66="as"),E64,IF(OR(I66="b",I66="bs"),E68,)))</f>
        <v>RIYADI</v>
      </c>
      <c r="K66" s="56"/>
      <c r="L66" s="48"/>
      <c r="M66" s="49"/>
      <c r="N66" s="48"/>
      <c r="O66" s="49"/>
      <c r="P66" s="48"/>
      <c r="Q66" s="50"/>
      <c r="R66" s="51"/>
    </row>
    <row r="67" spans="1:18" s="52" customFormat="1" ht="9.6" customHeight="1">
      <c r="A67" s="42">
        <v>16</v>
      </c>
      <c r="B67" s="43">
        <f>IF($D67="","",VLOOKUP($D67,'[3]Boys Do Main Draw Prep'!$A$7:$V$23,20))</f>
        <v>0</v>
      </c>
      <c r="C67" s="43">
        <f>IF($D67="","",VLOOKUP($D67,'[3]Boys Do Main Draw Prep'!$A$7:$V$23,21))</f>
        <v>0</v>
      </c>
      <c r="D67" s="44">
        <v>2</v>
      </c>
      <c r="E67" s="45" t="str">
        <f>UPPER(IF($D67="","",VLOOKUP($D67,'[3]Boys Do Main Draw Prep'!$A$7:$V$23,2)))</f>
        <v>ARYO</v>
      </c>
      <c r="F67" s="45" t="str">
        <f>IF($D67="","",VLOOKUP($D67,'[3]Boys Do Main Draw Prep'!$A$7:$V$23,3))</f>
        <v>Wicaksono</v>
      </c>
      <c r="G67" s="46"/>
      <c r="H67" s="45">
        <f>IF($D67="","",VLOOKUP($D67,'[3]Boys Do Main Draw Prep'!$A$7:$V$23,4))</f>
        <v>0</v>
      </c>
      <c r="I67" s="67"/>
      <c r="J67" s="48">
        <v>83</v>
      </c>
      <c r="K67" s="49"/>
      <c r="L67" s="69"/>
      <c r="M67" s="61"/>
      <c r="N67" s="48"/>
      <c r="O67" s="49"/>
      <c r="P67" s="48"/>
      <c r="Q67" s="50"/>
      <c r="R67" s="51"/>
    </row>
    <row r="68" spans="1:18" s="52" customFormat="1" ht="9.6" customHeight="1">
      <c r="A68" s="54"/>
      <c r="B68" s="55"/>
      <c r="C68" s="55"/>
      <c r="D68" s="55"/>
      <c r="E68" s="45" t="str">
        <f>UPPER(IF($D67="","",VLOOKUP($D67,'[3]Boys Do Main Draw Prep'!$A$7:$V$23,7)))</f>
        <v>RIYADI</v>
      </c>
      <c r="F68" s="45" t="str">
        <f>IF($D67="","",VLOOKUP($D67,'[3]Boys Do Main Draw Prep'!$A$7:$V$23,8))</f>
        <v>Agung</v>
      </c>
      <c r="G68" s="46"/>
      <c r="H68" s="45">
        <f>IF($D67="","",VLOOKUP($D67,'[3]Boys Do Main Draw Prep'!$A$7:$V$23,9))</f>
        <v>0</v>
      </c>
      <c r="I68" s="56"/>
      <c r="J68" s="48"/>
      <c r="K68" s="49"/>
      <c r="L68" s="70"/>
      <c r="M68" s="71"/>
      <c r="N68" s="48"/>
      <c r="O68" s="49"/>
      <c r="P68" s="48"/>
      <c r="Q68" s="50"/>
      <c r="R68" s="51"/>
    </row>
    <row r="69" spans="1:18" s="52" customFormat="1" ht="9.6" customHeight="1">
      <c r="A69" s="81"/>
      <c r="B69" s="82"/>
      <c r="C69" s="82"/>
      <c r="D69" s="83"/>
      <c r="E69" s="84"/>
      <c r="F69" s="84"/>
      <c r="G69" s="85"/>
      <c r="H69" s="84"/>
      <c r="I69" s="86"/>
      <c r="J69" s="87"/>
      <c r="K69" s="88"/>
      <c r="L69" s="87"/>
      <c r="M69" s="88"/>
      <c r="N69" s="87"/>
      <c r="O69" s="88"/>
      <c r="P69" s="87"/>
      <c r="Q69" s="88"/>
      <c r="R69" s="51"/>
    </row>
    <row r="70" spans="1:18" s="93" customFormat="1" ht="6" customHeight="1">
      <c r="A70" s="81"/>
      <c r="B70" s="82"/>
      <c r="C70" s="82"/>
      <c r="D70" s="83"/>
      <c r="E70" s="84"/>
      <c r="F70" s="84"/>
      <c r="G70" s="89"/>
      <c r="H70" s="84"/>
      <c r="I70" s="86"/>
      <c r="J70" s="87"/>
      <c r="K70" s="88"/>
      <c r="L70" s="90"/>
      <c r="M70" s="91"/>
      <c r="N70" s="90"/>
      <c r="O70" s="91"/>
      <c r="P70" s="90"/>
      <c r="Q70" s="91"/>
      <c r="R70" s="92"/>
    </row>
    <row r="71" spans="1:17" s="105" customFormat="1" ht="10.5" customHeight="1">
      <c r="A71" s="94" t="s">
        <v>19</v>
      </c>
      <c r="B71" s="95"/>
      <c r="C71" s="96"/>
      <c r="D71" s="97" t="s">
        <v>20</v>
      </c>
      <c r="E71" s="98" t="s">
        <v>21</v>
      </c>
      <c r="F71" s="98"/>
      <c r="G71" s="98"/>
      <c r="H71" s="99"/>
      <c r="I71" s="98" t="s">
        <v>20</v>
      </c>
      <c r="J71" s="98" t="s">
        <v>22</v>
      </c>
      <c r="K71" s="100"/>
      <c r="L71" s="98" t="s">
        <v>23</v>
      </c>
      <c r="M71" s="101"/>
      <c r="N71" s="102" t="s">
        <v>24</v>
      </c>
      <c r="O71" s="102"/>
      <c r="P71" s="103" t="s">
        <v>124</v>
      </c>
      <c r="Q71" s="104"/>
    </row>
    <row r="72" spans="1:17" s="105" customFormat="1" ht="9" customHeight="1">
      <c r="A72" s="106" t="s">
        <v>25</v>
      </c>
      <c r="B72" s="107"/>
      <c r="C72" s="108"/>
      <c r="D72" s="109">
        <v>1</v>
      </c>
      <c r="E72" s="110" t="str">
        <f>IF(D72&gt;$Q$79,,UPPER(VLOOKUP(D72,'[3]Boys Do Main Draw Prep'!$A$7:$R$23,2)))</f>
        <v>SANDI</v>
      </c>
      <c r="F72" s="111"/>
      <c r="G72" s="111"/>
      <c r="H72" s="112"/>
      <c r="I72" s="113" t="s">
        <v>26</v>
      </c>
      <c r="J72" s="107"/>
      <c r="K72" s="114"/>
      <c r="L72" s="107"/>
      <c r="M72" s="115"/>
      <c r="N72" s="116" t="s">
        <v>27</v>
      </c>
      <c r="O72" s="117"/>
      <c r="P72" s="117"/>
      <c r="Q72" s="118"/>
    </row>
    <row r="73" spans="1:17" s="105" customFormat="1" ht="9" customHeight="1">
      <c r="A73" s="106" t="s">
        <v>28</v>
      </c>
      <c r="B73" s="107"/>
      <c r="C73" s="108"/>
      <c r="D73" s="109"/>
      <c r="E73" s="110" t="str">
        <f>IF(D72&gt;$Q$79,,UPPER(VLOOKUP(D72,'[3]Boys Do Main Draw Prep'!$A$7:$R$23,7)))</f>
        <v>ANDI</v>
      </c>
      <c r="F73" s="111"/>
      <c r="G73" s="111"/>
      <c r="H73" s="112"/>
      <c r="I73" s="113"/>
      <c r="J73" s="107"/>
      <c r="K73" s="114"/>
      <c r="L73" s="107"/>
      <c r="M73" s="115"/>
      <c r="N73" s="119"/>
      <c r="O73" s="120"/>
      <c r="P73" s="119"/>
      <c r="Q73" s="121"/>
    </row>
    <row r="74" spans="1:17" s="105" customFormat="1" ht="9" customHeight="1">
      <c r="A74" s="122" t="s">
        <v>29</v>
      </c>
      <c r="B74" s="119"/>
      <c r="C74" s="123"/>
      <c r="D74" s="109">
        <v>2</v>
      </c>
      <c r="E74" s="110" t="str">
        <f>IF(D74&gt;$Q$79,,UPPER(VLOOKUP(D74,'[3]Boys Do Main Draw Prep'!$A$7:$R$23,2)))</f>
        <v>ARYO</v>
      </c>
      <c r="F74" s="111"/>
      <c r="G74" s="111"/>
      <c r="H74" s="112"/>
      <c r="I74" s="113" t="s">
        <v>30</v>
      </c>
      <c r="J74" s="107"/>
      <c r="K74" s="114"/>
      <c r="L74" s="107"/>
      <c r="M74" s="115"/>
      <c r="N74" s="116" t="s">
        <v>31</v>
      </c>
      <c r="O74" s="117"/>
      <c r="P74" s="117"/>
      <c r="Q74" s="118"/>
    </row>
    <row r="75" spans="1:17" s="105" customFormat="1" ht="9" customHeight="1">
      <c r="A75" s="124"/>
      <c r="B75" s="125"/>
      <c r="C75" s="126"/>
      <c r="D75" s="109"/>
      <c r="E75" s="110" t="str">
        <f>IF(D74&gt;$Q$79,,UPPER(VLOOKUP(D74,'[3]Boys Do Main Draw Prep'!$A$7:$R$23,7)))</f>
        <v>RIYADI</v>
      </c>
      <c r="F75" s="111"/>
      <c r="G75" s="111"/>
      <c r="H75" s="112"/>
      <c r="I75" s="113"/>
      <c r="J75" s="107"/>
      <c r="K75" s="114"/>
      <c r="L75" s="107"/>
      <c r="M75" s="115"/>
      <c r="N75" s="107"/>
      <c r="O75" s="114"/>
      <c r="P75" s="107"/>
      <c r="Q75" s="115"/>
    </row>
    <row r="76" spans="1:17" s="105" customFormat="1" ht="9" customHeight="1">
      <c r="A76" s="127" t="s">
        <v>32</v>
      </c>
      <c r="B76" s="128"/>
      <c r="C76" s="129"/>
      <c r="D76" s="109">
        <v>3</v>
      </c>
      <c r="E76" s="110" t="str">
        <f>IF(D76&gt;$Q$79,,UPPER(VLOOKUP(D76,'[3]Boys Do Main Draw Prep'!$A$7:$R$23,2)))</f>
        <v>REYNALDI</v>
      </c>
      <c r="F76" s="111"/>
      <c r="G76" s="111"/>
      <c r="H76" s="112"/>
      <c r="I76" s="113" t="s">
        <v>33</v>
      </c>
      <c r="J76" s="107"/>
      <c r="K76" s="114"/>
      <c r="L76" s="107"/>
      <c r="M76" s="115"/>
      <c r="N76" s="119"/>
      <c r="O76" s="120"/>
      <c r="P76" s="119"/>
      <c r="Q76" s="121"/>
    </row>
    <row r="77" spans="1:17" s="105" customFormat="1" ht="9" customHeight="1">
      <c r="A77" s="106" t="s">
        <v>25</v>
      </c>
      <c r="B77" s="107"/>
      <c r="C77" s="108"/>
      <c r="D77" s="109"/>
      <c r="E77" s="110" t="str">
        <f>IF(D76&gt;$Q$79,,UPPER(VLOOKUP(D76,'[3]Boys Do Main Draw Prep'!$A$7:$R$23,7)))</f>
        <v xml:space="preserve">GILBERTH </v>
      </c>
      <c r="F77" s="111"/>
      <c r="G77" s="111"/>
      <c r="H77" s="112"/>
      <c r="I77" s="113"/>
      <c r="J77" s="107"/>
      <c r="K77" s="114"/>
      <c r="L77" s="107"/>
      <c r="M77" s="115"/>
      <c r="N77" s="116" t="s">
        <v>56</v>
      </c>
      <c r="O77" s="117"/>
      <c r="P77" s="117"/>
      <c r="Q77" s="118"/>
    </row>
    <row r="78" spans="1:17" s="105" customFormat="1" ht="9" customHeight="1">
      <c r="A78" s="106" t="s">
        <v>34</v>
      </c>
      <c r="B78" s="107"/>
      <c r="C78" s="130"/>
      <c r="D78" s="109">
        <v>4</v>
      </c>
      <c r="E78" s="110" t="str">
        <f>IF(D78&gt;$Q$79,,UPPER(VLOOKUP(D78,'[3]Boys Do Main Draw Prep'!$A$7:$R$23,2)))</f>
        <v>CHANDRA</v>
      </c>
      <c r="F78" s="111"/>
      <c r="G78" s="111"/>
      <c r="H78" s="112"/>
      <c r="I78" s="113" t="s">
        <v>35</v>
      </c>
      <c r="J78" s="107"/>
      <c r="K78" s="114"/>
      <c r="L78" s="107"/>
      <c r="M78" s="115"/>
      <c r="N78" s="107"/>
      <c r="O78" s="114"/>
      <c r="P78" s="107"/>
      <c r="Q78" s="115"/>
    </row>
    <row r="79" spans="1:17" s="105" customFormat="1" ht="9" customHeight="1">
      <c r="A79" s="122" t="s">
        <v>36</v>
      </c>
      <c r="B79" s="119"/>
      <c r="C79" s="131"/>
      <c r="D79" s="132"/>
      <c r="E79" s="133" t="str">
        <f>IF(D78&gt;$Q$79,,UPPER(VLOOKUP(D78,'[3]Boys Do Main Draw Prep'!$A$7:$R$23,7)))</f>
        <v>FAJAR</v>
      </c>
      <c r="F79" s="134"/>
      <c r="G79" s="134"/>
      <c r="H79" s="135"/>
      <c r="I79" s="136"/>
      <c r="J79" s="119"/>
      <c r="K79" s="120"/>
      <c r="L79" s="119"/>
      <c r="M79" s="121"/>
      <c r="N79" s="119" t="str">
        <f>Q4</f>
        <v>Eka Rahmat</v>
      </c>
      <c r="O79" s="120"/>
      <c r="P79" s="119"/>
      <c r="Q79" s="137">
        <f>MIN(4,'[3]Boys Do Main Draw Prep'!$V$5)</f>
        <v>4</v>
      </c>
    </row>
    <row r="80" ht="15.75" customHeight="1"/>
    <row r="81" ht="9" customHeight="1"/>
  </sheetData>
  <conditionalFormatting sqref="B7 B11 B15 B19 B23 B27 B31 B35 B39 B43 B47 B51 B55 B59 B63 B67">
    <cfRule type="cellIs" priority="1" dxfId="10" operator="equal" stopIfTrue="1">
      <formula>"DA"</formula>
    </cfRule>
  </conditionalFormatting>
  <conditionalFormatting sqref="H10 H58 H42 H50 H34 H26 H18 H66 J30 L22 N38 J62 J46 L54 J14">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2" stopIfTrue="1">
      <formula>$N$1="CU"</formula>
    </cfRule>
  </conditionalFormatting>
  <conditionalFormatting sqref="E7 E11 E15 E19 E23 E27 E31 E35 E39 E43 E47 E51 E55 E59 E63 E67">
    <cfRule type="cellIs" priority="10" dxfId="1" operator="equal" stopIfTrue="1">
      <formula>"Bye"</formula>
    </cfRule>
  </conditionalFormatting>
  <conditionalFormatting sqref="D7 D11 D15 D19 D23 D27 D31 D35 D39 D43 D47 D51 D55 D59 D63 D67">
    <cfRule type="cellIs" priority="11" dxfId="0"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scale="94" r:id="rId6"/>
  <drawing r:id="rId3"/>
  <legacyDrawing r:id="rId2"/>
  <mc:AlternateContent xmlns:mc="http://schemas.openxmlformats.org/markup-compatibility/2006">
    <mc:Choice Requires="x14">
      <controls>
        <mc:AlternateContent>
          <mc:Choice Requires="x14">
            <control xmlns:r="http://schemas.openxmlformats.org/officeDocument/2006/relationships" shapeId="1025" r:id="rId4" name="Button 1">
              <controlPr defaultSize="0" print="0" autoFill="0" autoPict="0" macro="[0]!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mc:Choice Requires="x14">
            <control xmlns:r="http://schemas.openxmlformats.org/officeDocument/2006/relationships" shapeId="1026" r:id="rId5" name="Button 2">
              <controlPr defaultSize="0" print="0" autoFill="0" autoPict="0" macro="[0]!Jun_Hide_CU">
                <anchor moveWithCells="1" sizeWithCells="1">
                  <from>
                    <xdr:col>11</xdr:col>
                    <xdr:colOff>485775</xdr:colOff>
                    <xdr:row>0</xdr:row>
                    <xdr:rowOff>171450</xdr:rowOff>
                  </from>
                  <to>
                    <xdr:col>13</xdr:col>
                    <xdr:colOff>342900</xdr:colOff>
                    <xdr:row>1</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9"/>
  <sheetViews>
    <sheetView showGridLines="0" showZeros="0" workbookViewId="0" topLeftCell="A4">
      <selection activeCell="P1" sqref="P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1" customWidth="1"/>
    <col min="14" max="14" width="10.7109375" style="0" customWidth="1"/>
    <col min="15" max="15" width="1.7109375" style="138" customWidth="1"/>
    <col min="16" max="16" width="10.7109375" style="0" customWidth="1"/>
    <col min="17" max="17" width="1.7109375" style="11" customWidth="1"/>
    <col min="19" max="19" width="8.7109375" style="0" customWidth="1"/>
    <col min="20" max="20" width="8.8515625" style="0" hidden="1" customWidth="1"/>
    <col min="21" max="21" width="5.7109375" style="0" customWidth="1"/>
  </cols>
  <sheetData>
    <row r="1" spans="1:17" s="3" customFormat="1" ht="21.75" customHeight="1">
      <c r="A1" s="1" t="s">
        <v>0</v>
      </c>
      <c r="B1" s="2"/>
      <c r="I1" s="4"/>
      <c r="J1" s="5"/>
      <c r="K1" s="5"/>
      <c r="L1" s="6"/>
      <c r="M1" s="4"/>
      <c r="N1" s="4" t="s">
        <v>1</v>
      </c>
      <c r="O1" s="4"/>
      <c r="Q1" s="4"/>
    </row>
    <row r="2" spans="1:17" s="10" customFormat="1" ht="18">
      <c r="A2" s="139" t="s">
        <v>2</v>
      </c>
      <c r="B2" s="7"/>
      <c r="C2" s="7"/>
      <c r="D2" s="7"/>
      <c r="E2" s="7"/>
      <c r="F2" s="8"/>
      <c r="H2" s="140" t="s">
        <v>37</v>
      </c>
      <c r="I2" s="11"/>
      <c r="J2" s="140"/>
      <c r="K2" s="5"/>
      <c r="L2" s="5"/>
      <c r="M2" s="11"/>
      <c r="O2" s="11"/>
      <c r="Q2" s="11"/>
    </row>
    <row r="3" spans="1:17" s="35" customFormat="1" ht="10.5" customHeight="1">
      <c r="A3" s="141" t="s">
        <v>4</v>
      </c>
      <c r="B3" s="141"/>
      <c r="C3" s="141"/>
      <c r="D3" s="141"/>
      <c r="E3" s="141"/>
      <c r="F3" s="141" t="s">
        <v>5</v>
      </c>
      <c r="G3" s="141"/>
      <c r="H3" s="141"/>
      <c r="I3" s="142"/>
      <c r="J3" s="143"/>
      <c r="K3" s="144"/>
      <c r="L3" s="145"/>
      <c r="M3" s="142"/>
      <c r="N3" s="141"/>
      <c r="O3" s="142"/>
      <c r="P3" s="141"/>
      <c r="Q3" s="146" t="s">
        <v>6</v>
      </c>
    </row>
    <row r="4" spans="1:17" s="29" customFormat="1" ht="11.25" customHeight="1" thickBot="1">
      <c r="A4" s="20" t="s">
        <v>38</v>
      </c>
      <c r="B4" s="20"/>
      <c r="C4" s="20"/>
      <c r="D4" s="21"/>
      <c r="E4" s="21"/>
      <c r="F4" s="22" t="str">
        <f>'[3]Week SetUp'!$C$10</f>
        <v>Kelapa Gading, DKI</v>
      </c>
      <c r="G4" s="23"/>
      <c r="H4" s="21"/>
      <c r="I4" s="24"/>
      <c r="J4" s="25">
        <f>'[3]Week SetUp'!$D$10</f>
        <v>0</v>
      </c>
      <c r="K4" s="26"/>
      <c r="L4" s="27">
        <f>'[3]Week SetUp'!$A$12</f>
        <v>0</v>
      </c>
      <c r="M4" s="24"/>
      <c r="N4" s="21"/>
      <c r="O4" s="24"/>
      <c r="P4" s="21"/>
      <c r="Q4" s="28" t="str">
        <f>'[3]Week SetUp'!$E$10</f>
        <v>Eka Rahmat</v>
      </c>
    </row>
    <row r="5" spans="1:17" s="35" customFormat="1" ht="9.75">
      <c r="A5" s="30"/>
      <c r="B5" s="31" t="s">
        <v>9</v>
      </c>
      <c r="C5" s="31" t="str">
        <f>IF(OR(F2="Week 3",F2="Masters"),"CP","Rank")</f>
        <v>Rank</v>
      </c>
      <c r="D5" s="31" t="s">
        <v>10</v>
      </c>
      <c r="E5" s="32" t="s">
        <v>39</v>
      </c>
      <c r="F5" s="32" t="s">
        <v>40</v>
      </c>
      <c r="G5" s="32"/>
      <c r="H5" s="32" t="s">
        <v>41</v>
      </c>
      <c r="I5" s="32"/>
      <c r="J5" s="31" t="s">
        <v>14</v>
      </c>
      <c r="K5" s="33"/>
      <c r="L5" s="31" t="s">
        <v>15</v>
      </c>
      <c r="M5" s="33"/>
      <c r="N5" s="31" t="s">
        <v>16</v>
      </c>
      <c r="O5" s="33"/>
      <c r="P5" s="31" t="s">
        <v>17</v>
      </c>
      <c r="Q5" s="34"/>
    </row>
    <row r="6" spans="1:17" s="35" customFormat="1" ht="3.75" customHeight="1" thickBot="1">
      <c r="A6" s="36"/>
      <c r="B6" s="37"/>
      <c r="C6" s="37"/>
      <c r="D6" s="37"/>
      <c r="E6" s="38"/>
      <c r="F6" s="38"/>
      <c r="G6" s="39"/>
      <c r="H6" s="38"/>
      <c r="I6" s="40"/>
      <c r="J6" s="37"/>
      <c r="K6" s="40"/>
      <c r="L6" s="37"/>
      <c r="M6" s="40"/>
      <c r="N6" s="37"/>
      <c r="O6" s="40"/>
      <c r="P6" s="37"/>
      <c r="Q6" s="41"/>
    </row>
    <row r="7" spans="1:20" s="52" customFormat="1" ht="10.5" customHeight="1">
      <c r="A7" s="42">
        <v>1</v>
      </c>
      <c r="B7" s="43">
        <f>IF($D7="","",VLOOKUP($D7,'[3]Girls Do Main Draw Prep'!$A$7:$V$23,20))</f>
        <v>0</v>
      </c>
      <c r="C7" s="43">
        <f>IF($D7="","",VLOOKUP($D7,'[3]Girls Do Main Draw Prep'!$A$7:$V$23,21))</f>
        <v>0</v>
      </c>
      <c r="D7" s="44">
        <v>1</v>
      </c>
      <c r="E7" s="45" t="str">
        <f>UPPER(IF($D7="","",VLOOKUP($D7,'[3]Girls Do Main Draw Prep'!$A$7:$V$23,2)))</f>
        <v>ARYO</v>
      </c>
      <c r="F7" s="45" t="str">
        <f>IF($D7="","",VLOOKUP($D7,'[3]Girls Do Main Draw Prep'!$A$7:$V$23,3))</f>
        <v>Wicaksono</v>
      </c>
      <c r="G7" s="46"/>
      <c r="H7" s="45">
        <f>IF($D7="","",VLOOKUP($D7,'[3]Girls Do Main Draw Prep'!$A$7:$V$23,4))</f>
        <v>0</v>
      </c>
      <c r="I7" s="47"/>
      <c r="J7" s="48"/>
      <c r="K7" s="49"/>
      <c r="L7" s="48"/>
      <c r="M7" s="49"/>
      <c r="N7" s="48"/>
      <c r="O7" s="49"/>
      <c r="P7" s="48"/>
      <c r="Q7" s="50"/>
      <c r="R7" s="51"/>
      <c r="T7" s="53" t="str">
        <f>'[3]SetUp Officials'!P21</f>
        <v>Umpire</v>
      </c>
    </row>
    <row r="8" spans="1:20" s="52" customFormat="1" ht="9.6" customHeight="1">
      <c r="A8" s="54"/>
      <c r="B8" s="55"/>
      <c r="C8" s="55"/>
      <c r="D8" s="55"/>
      <c r="E8" s="45" t="str">
        <f>UPPER(IF($D7="","",VLOOKUP($D7,'[3]Girls Do Main Draw Prep'!$A$7:$V$23,7)))</f>
        <v>ERWIN</v>
      </c>
      <c r="F8" s="45" t="str">
        <f>IF($D7="","",VLOOKUP($D7,'[3]Girls Do Main Draw Prep'!$A$7:$V$23,8))</f>
        <v>Danuaji</v>
      </c>
      <c r="G8" s="46"/>
      <c r="H8" s="45">
        <f>IF($D7="","",VLOOKUP($D7,'[3]Girls Do Main Draw Prep'!$A$7:$V$23,9))</f>
        <v>0</v>
      </c>
      <c r="I8" s="56"/>
      <c r="J8" s="57" t="str">
        <f>IF(I8="a",E7,IF(I8="b",E9,""))</f>
        <v/>
      </c>
      <c r="K8" s="49"/>
      <c r="L8" s="48"/>
      <c r="M8" s="49"/>
      <c r="N8" s="48"/>
      <c r="O8" s="49"/>
      <c r="P8" s="48"/>
      <c r="Q8" s="50"/>
      <c r="R8" s="51"/>
      <c r="T8" s="58" t="str">
        <f>'[3]SetUp Officials'!P22</f>
        <v xml:space="preserve"> </v>
      </c>
    </row>
    <row r="9" spans="1:20" s="52" customFormat="1" ht="9.6" customHeight="1">
      <c r="A9" s="54"/>
      <c r="B9" s="55"/>
      <c r="C9" s="55"/>
      <c r="D9" s="55"/>
      <c r="E9" s="48"/>
      <c r="F9" s="48"/>
      <c r="G9" s="39"/>
      <c r="H9" s="48"/>
      <c r="I9" s="59"/>
      <c r="J9" s="60" t="str">
        <f>UPPER(IF(OR(I10="a",I10="as"),E7,IF(OR(I10="b",I10="bs"),E11,)))</f>
        <v>ARYO</v>
      </c>
      <c r="K9" s="61"/>
      <c r="L9" s="48"/>
      <c r="M9" s="49"/>
      <c r="N9" s="48"/>
      <c r="O9" s="49"/>
      <c r="P9" s="48"/>
      <c r="Q9" s="50"/>
      <c r="R9" s="51"/>
      <c r="T9" s="58" t="str">
        <f>'[3]SetUp Officials'!P23</f>
        <v xml:space="preserve"> </v>
      </c>
    </row>
    <row r="10" spans="1:20" s="52" customFormat="1" ht="9.6" customHeight="1">
      <c r="A10" s="54"/>
      <c r="B10" s="55"/>
      <c r="C10" s="55"/>
      <c r="D10" s="55"/>
      <c r="E10" s="48"/>
      <c r="F10" s="48"/>
      <c r="G10" s="39"/>
      <c r="H10" s="62"/>
      <c r="I10" s="63" t="s">
        <v>18</v>
      </c>
      <c r="J10" s="64" t="str">
        <f>UPPER(IF(OR(I10="a",I10="as"),E8,IF(OR(I10="b",I10="bs"),E12,)))</f>
        <v>ERWIN</v>
      </c>
      <c r="K10" s="65"/>
      <c r="L10" s="48"/>
      <c r="M10" s="49"/>
      <c r="N10" s="48"/>
      <c r="O10" s="49"/>
      <c r="P10" s="48"/>
      <c r="Q10" s="50"/>
      <c r="R10" s="51"/>
      <c r="T10" s="58" t="str">
        <f>'[3]SetUp Officials'!P24</f>
        <v xml:space="preserve"> </v>
      </c>
    </row>
    <row r="11" spans="1:20" s="52" customFormat="1" ht="9.6" customHeight="1">
      <c r="A11" s="54">
        <v>2</v>
      </c>
      <c r="B11" s="43">
        <f>IF($D11="","",VLOOKUP($D11,'[3]Girls Do Main Draw Prep'!$A$7:$V$23,20))</f>
        <v>0</v>
      </c>
      <c r="C11" s="43">
        <f>IF($D11="","",VLOOKUP($D11,'[3]Girls Do Main Draw Prep'!$A$7:$V$23,21))</f>
        <v>0</v>
      </c>
      <c r="D11" s="44">
        <v>11</v>
      </c>
      <c r="E11" s="43" t="str">
        <f>UPPER(IF($D11="","",VLOOKUP($D11,'[3]Girls Do Main Draw Prep'!$A$7:$V$23,2)))</f>
        <v>YULIANTO</v>
      </c>
      <c r="F11" s="43" t="str">
        <f>IF($D11="","",VLOOKUP($D11,'[3]Girls Do Main Draw Prep'!$A$7:$V$23,3))</f>
        <v>Wibawa</v>
      </c>
      <c r="G11" s="66"/>
      <c r="H11" s="43">
        <f>IF($D11="","",VLOOKUP($D11,'[3]Girls Do Main Draw Prep'!$A$7:$V$23,4))</f>
        <v>0</v>
      </c>
      <c r="I11" s="67"/>
      <c r="J11" s="48">
        <v>80</v>
      </c>
      <c r="K11" s="68"/>
      <c r="L11" s="69"/>
      <c r="M11" s="61"/>
      <c r="N11" s="48"/>
      <c r="O11" s="49"/>
      <c r="P11" s="48"/>
      <c r="Q11" s="50"/>
      <c r="R11" s="51"/>
      <c r="T11" s="58" t="str">
        <f>'[3]SetUp Officials'!P25</f>
        <v xml:space="preserve"> </v>
      </c>
    </row>
    <row r="12" spans="1:20" s="52" customFormat="1" ht="9.6" customHeight="1">
      <c r="A12" s="54"/>
      <c r="B12" s="55"/>
      <c r="C12" s="55"/>
      <c r="D12" s="55"/>
      <c r="E12" s="43" t="str">
        <f>UPPER(IF($D11="","",VLOOKUP($D11,'[3]Girls Do Main Draw Prep'!$A$7:$V$23,7)))</f>
        <v>SUBHAN</v>
      </c>
      <c r="F12" s="43" t="str">
        <f>IF($D11="","",VLOOKUP($D11,'[3]Girls Do Main Draw Prep'!$A$7:$V$23,8))</f>
        <v>Mustapid</v>
      </c>
      <c r="G12" s="66"/>
      <c r="H12" s="43">
        <f>IF($D11="","",VLOOKUP($D11,'[3]Girls Do Main Draw Prep'!$A$7:$V$23,9))</f>
        <v>0</v>
      </c>
      <c r="I12" s="56"/>
      <c r="J12" s="48"/>
      <c r="K12" s="68"/>
      <c r="L12" s="70"/>
      <c r="M12" s="71"/>
      <c r="N12" s="48"/>
      <c r="O12" s="49"/>
      <c r="P12" s="48"/>
      <c r="Q12" s="50"/>
      <c r="R12" s="51"/>
      <c r="T12" s="58" t="str">
        <f>'[3]SetUp Officials'!P26</f>
        <v xml:space="preserve"> </v>
      </c>
    </row>
    <row r="13" spans="1:20" s="52" customFormat="1" ht="9.6" customHeight="1">
      <c r="A13" s="54"/>
      <c r="B13" s="55"/>
      <c r="C13" s="55"/>
      <c r="D13" s="72"/>
      <c r="E13" s="48"/>
      <c r="F13" s="48"/>
      <c r="G13" s="39"/>
      <c r="H13" s="48"/>
      <c r="I13" s="73"/>
      <c r="J13" s="48"/>
      <c r="K13" s="59"/>
      <c r="L13" s="60" t="str">
        <f>UPPER(IF(OR(K14="a",K14="as"),J9,IF(OR(K14="b",K14="bs"),J17,)))</f>
        <v>ARYO</v>
      </c>
      <c r="M13" s="49"/>
      <c r="N13" s="48"/>
      <c r="O13" s="49"/>
      <c r="P13" s="48"/>
      <c r="Q13" s="50"/>
      <c r="R13" s="51"/>
      <c r="T13" s="58" t="str">
        <f>'[3]SetUp Officials'!P27</f>
        <v xml:space="preserve"> </v>
      </c>
    </row>
    <row r="14" spans="1:20" s="52" customFormat="1" ht="9.6" customHeight="1">
      <c r="A14" s="54"/>
      <c r="B14" s="55"/>
      <c r="C14" s="55"/>
      <c r="D14" s="72"/>
      <c r="E14" s="48"/>
      <c r="F14" s="48"/>
      <c r="G14" s="39"/>
      <c r="H14" s="48"/>
      <c r="I14" s="73"/>
      <c r="J14" s="62"/>
      <c r="K14" s="63" t="s">
        <v>18</v>
      </c>
      <c r="L14" s="64" t="str">
        <f>UPPER(IF(OR(K14="a",K14="as"),J10,IF(OR(K14="b",K14="bs"),J18,)))</f>
        <v>ERWIN</v>
      </c>
      <c r="M14" s="65"/>
      <c r="N14" s="48"/>
      <c r="O14" s="49"/>
      <c r="P14" s="48"/>
      <c r="Q14" s="50"/>
      <c r="R14" s="51"/>
      <c r="T14" s="58" t="str">
        <f>'[3]SetUp Officials'!P28</f>
        <v xml:space="preserve"> </v>
      </c>
    </row>
    <row r="15" spans="1:20" s="52" customFormat="1" ht="9.6" customHeight="1">
      <c r="A15" s="54">
        <v>3</v>
      </c>
      <c r="B15" s="43">
        <f>IF($D15="","",VLOOKUP($D15,'[3]Girls Do Main Draw Prep'!$A$7:$V$23,20))</f>
        <v>0</v>
      </c>
      <c r="C15" s="43">
        <f>IF($D15="","",VLOOKUP($D15,'[3]Girls Do Main Draw Prep'!$A$7:$V$23,21))</f>
        <v>0</v>
      </c>
      <c r="D15" s="44">
        <v>12</v>
      </c>
      <c r="E15" s="43" t="str">
        <f>UPPER(IF($D15="","",VLOOKUP($D15,'[3]Girls Do Main Draw Prep'!$A$7:$V$23,2)))</f>
        <v>ARIF BUDI</v>
      </c>
      <c r="F15" s="43" t="str">
        <f>IF($D15="","",VLOOKUP($D15,'[3]Girls Do Main Draw Prep'!$A$7:$V$23,3))</f>
        <v>Wiranto</v>
      </c>
      <c r="G15" s="66"/>
      <c r="H15" s="43">
        <f>IF($D15="","",VLOOKUP($D15,'[3]Girls Do Main Draw Prep'!$A$7:$V$23,4))</f>
        <v>0</v>
      </c>
      <c r="I15" s="47"/>
      <c r="J15" s="48"/>
      <c r="K15" s="68"/>
      <c r="L15" s="48">
        <v>80</v>
      </c>
      <c r="M15" s="68"/>
      <c r="N15" s="69"/>
      <c r="O15" s="49"/>
      <c r="P15" s="48"/>
      <c r="Q15" s="50"/>
      <c r="R15" s="51"/>
      <c r="T15" s="58" t="str">
        <f>'[3]SetUp Officials'!P29</f>
        <v xml:space="preserve"> </v>
      </c>
    </row>
    <row r="16" spans="1:20" s="52" customFormat="1" ht="9.6" customHeight="1" thickBot="1">
      <c r="A16" s="54"/>
      <c r="B16" s="55"/>
      <c r="C16" s="55"/>
      <c r="D16" s="55"/>
      <c r="E16" s="43" t="str">
        <f>UPPER(IF($D15="","",VLOOKUP($D15,'[3]Girls Do Main Draw Prep'!$A$7:$V$23,7)))</f>
        <v>ROFIQ</v>
      </c>
      <c r="F16" s="43">
        <f>IF($D15="","",VLOOKUP($D15,'[3]Girls Do Main Draw Prep'!$A$7:$V$23,8))</f>
        <v>0</v>
      </c>
      <c r="G16" s="66"/>
      <c r="H16" s="43">
        <f>IF($D15="","",VLOOKUP($D15,'[3]Girls Do Main Draw Prep'!$A$7:$V$23,9))</f>
        <v>0</v>
      </c>
      <c r="I16" s="56"/>
      <c r="J16" s="57" t="str">
        <f>IF(I16="a",E15,IF(I16="b",E17,""))</f>
        <v/>
      </c>
      <c r="K16" s="68"/>
      <c r="L16" s="48"/>
      <c r="M16" s="68"/>
      <c r="N16" s="48"/>
      <c r="O16" s="49"/>
      <c r="P16" s="48"/>
      <c r="Q16" s="50"/>
      <c r="R16" s="51"/>
      <c r="T16" s="74" t="str">
        <f>'[3]SetUp Officials'!P30</f>
        <v>None</v>
      </c>
    </row>
    <row r="17" spans="1:18" s="52" customFormat="1" ht="9.6" customHeight="1">
      <c r="A17" s="54"/>
      <c r="B17" s="55"/>
      <c r="C17" s="55"/>
      <c r="D17" s="72"/>
      <c r="E17" s="48"/>
      <c r="F17" s="48"/>
      <c r="G17" s="39"/>
      <c r="H17" s="48"/>
      <c r="I17" s="59"/>
      <c r="J17" s="60" t="str">
        <f>UPPER(IF(OR(I18="a",I18="as"),E15,IF(OR(I18="b",I18="bs"),E19,)))</f>
        <v>SUGEMBONG</v>
      </c>
      <c r="K17" s="75"/>
      <c r="L17" s="48"/>
      <c r="M17" s="68"/>
      <c r="N17" s="48"/>
      <c r="O17" s="49"/>
      <c r="P17" s="48"/>
      <c r="Q17" s="50"/>
      <c r="R17" s="51"/>
    </row>
    <row r="18" spans="1:18" s="52" customFormat="1" ht="9.6" customHeight="1">
      <c r="A18" s="54"/>
      <c r="B18" s="55"/>
      <c r="C18" s="55"/>
      <c r="D18" s="72"/>
      <c r="E18" s="48"/>
      <c r="F18" s="48"/>
      <c r="G18" s="39"/>
      <c r="H18" s="62"/>
      <c r="I18" s="63" t="s">
        <v>48</v>
      </c>
      <c r="J18" s="64" t="str">
        <f>UPPER(IF(OR(I18="a",I18="as"),E16,IF(OR(I18="b",I18="bs"),E20,)))</f>
        <v>TRI</v>
      </c>
      <c r="K18" s="56"/>
      <c r="L18" s="48"/>
      <c r="M18" s="68"/>
      <c r="N18" s="48"/>
      <c r="O18" s="49"/>
      <c r="P18" s="48"/>
      <c r="Q18" s="50"/>
      <c r="R18" s="51"/>
    </row>
    <row r="19" spans="1:18" s="52" customFormat="1" ht="9.6" customHeight="1">
      <c r="A19" s="54">
        <v>4</v>
      </c>
      <c r="B19" s="43">
        <f>IF($D19="","",VLOOKUP($D19,'[3]Girls Do Main Draw Prep'!$A$7:$V$23,20))</f>
        <v>0</v>
      </c>
      <c r="C19" s="43">
        <f>IF($D19="","",VLOOKUP($D19,'[3]Girls Do Main Draw Prep'!$A$7:$V$23,21))</f>
        <v>0</v>
      </c>
      <c r="D19" s="44">
        <v>16</v>
      </c>
      <c r="E19" s="43" t="str">
        <f>UPPER(IF($D19="","",VLOOKUP($D19,'[3]Girls Do Main Draw Prep'!$A$7:$V$23,2)))</f>
        <v>SUGEMBONG</v>
      </c>
      <c r="F19" s="43">
        <f>IF($D19="","",VLOOKUP($D19,'[3]Girls Do Main Draw Prep'!$A$7:$V$23,3))</f>
        <v>0</v>
      </c>
      <c r="G19" s="66"/>
      <c r="H19" s="43">
        <f>IF($D19="","",VLOOKUP($D19,'[3]Girls Do Main Draw Prep'!$A$7:$V$23,4))</f>
        <v>0</v>
      </c>
      <c r="I19" s="67"/>
      <c r="J19" s="252" t="s">
        <v>113</v>
      </c>
      <c r="K19" s="49"/>
      <c r="L19" s="69"/>
      <c r="M19" s="75"/>
      <c r="N19" s="48"/>
      <c r="O19" s="49"/>
      <c r="P19" s="48"/>
      <c r="Q19" s="50"/>
      <c r="R19" s="51"/>
    </row>
    <row r="20" spans="1:18" s="52" customFormat="1" ht="9.6" customHeight="1">
      <c r="A20" s="54"/>
      <c r="B20" s="55"/>
      <c r="C20" s="55"/>
      <c r="D20" s="55"/>
      <c r="E20" s="43" t="str">
        <f>UPPER(IF($D19="","",VLOOKUP($D19,'[3]Girls Do Main Draw Prep'!$A$7:$V$23,7)))</f>
        <v>TRI</v>
      </c>
      <c r="F20" s="43" t="str">
        <f>IF($D19="","",VLOOKUP($D19,'[3]Girls Do Main Draw Prep'!$A$7:$V$23,8))</f>
        <v>Hartomo</v>
      </c>
      <c r="G20" s="66"/>
      <c r="H20" s="43">
        <f>IF($D19="","",VLOOKUP($D19,'[3]Girls Do Main Draw Prep'!$A$7:$V$23,9))</f>
        <v>0</v>
      </c>
      <c r="I20" s="56"/>
      <c r="J20" s="48"/>
      <c r="K20" s="49"/>
      <c r="L20" s="70"/>
      <c r="M20" s="76"/>
      <c r="N20" s="48"/>
      <c r="O20" s="49"/>
      <c r="P20" s="48"/>
      <c r="Q20" s="50"/>
      <c r="R20" s="51"/>
    </row>
    <row r="21" spans="1:18" s="52" customFormat="1" ht="9.6" customHeight="1">
      <c r="A21" s="54"/>
      <c r="B21" s="55"/>
      <c r="C21" s="55"/>
      <c r="D21" s="55"/>
      <c r="E21" s="48"/>
      <c r="F21" s="48"/>
      <c r="G21" s="39"/>
      <c r="H21" s="48"/>
      <c r="I21" s="73"/>
      <c r="J21" s="48"/>
      <c r="K21" s="49"/>
      <c r="L21" s="48"/>
      <c r="M21" s="59"/>
      <c r="N21" s="60" t="str">
        <f>UPPER(IF(OR(M22="a",M22="as"),L13,IF(OR(M22="b",M22="bs"),L29,)))</f>
        <v>ARYO</v>
      </c>
      <c r="O21" s="49"/>
      <c r="P21" s="48"/>
      <c r="Q21" s="50"/>
      <c r="R21" s="51"/>
    </row>
    <row r="22" spans="1:18" s="52" customFormat="1" ht="9.6" customHeight="1">
      <c r="A22" s="54"/>
      <c r="B22" s="55"/>
      <c r="C22" s="55"/>
      <c r="D22" s="55"/>
      <c r="E22" s="48"/>
      <c r="F22" s="48"/>
      <c r="G22" s="39"/>
      <c r="H22" s="48"/>
      <c r="I22" s="73"/>
      <c r="J22" s="48"/>
      <c r="K22" s="49"/>
      <c r="L22" s="62"/>
      <c r="M22" s="63" t="s">
        <v>18</v>
      </c>
      <c r="N22" s="64" t="str">
        <f>UPPER(IF(OR(M22="a",M22="as"),L14,IF(OR(M22="b",M22="bs"),L30,)))</f>
        <v>ERWIN</v>
      </c>
      <c r="O22" s="65"/>
      <c r="P22" s="48"/>
      <c r="Q22" s="50"/>
      <c r="R22" s="51"/>
    </row>
    <row r="23" spans="1:18" s="52" customFormat="1" ht="9.6" customHeight="1">
      <c r="A23" s="42">
        <v>5</v>
      </c>
      <c r="B23" s="43">
        <f>IF($D23="","",VLOOKUP($D23,'[3]Girls Do Main Draw Prep'!$A$7:$V$23,20))</f>
        <v>0</v>
      </c>
      <c r="C23" s="43">
        <f>IF($D23="","",VLOOKUP($D23,'[3]Girls Do Main Draw Prep'!$A$7:$V$23,21))</f>
        <v>0</v>
      </c>
      <c r="D23" s="44">
        <v>15</v>
      </c>
      <c r="E23" s="45" t="str">
        <f>UPPER(IF($D23="","",VLOOKUP($D23,'[3]Girls Do Main Draw Prep'!$A$7:$V$23,2)))</f>
        <v>MOH. JEFFRI</v>
      </c>
      <c r="F23" s="45" t="str">
        <f>IF($D23="","",VLOOKUP($D23,'[3]Girls Do Main Draw Prep'!$A$7:$V$23,3))</f>
        <v>Suhardianto</v>
      </c>
      <c r="G23" s="46"/>
      <c r="H23" s="45">
        <f>IF($D23="","",VLOOKUP($D23,'[3]Girls Do Main Draw Prep'!$A$7:$V$23,4))</f>
        <v>0</v>
      </c>
      <c r="I23" s="47"/>
      <c r="J23" s="48"/>
      <c r="K23" s="49"/>
      <c r="L23" s="48"/>
      <c r="M23" s="68"/>
      <c r="N23" s="48">
        <v>82</v>
      </c>
      <c r="O23" s="68"/>
      <c r="P23" s="48"/>
      <c r="Q23" s="50"/>
      <c r="R23" s="51"/>
    </row>
    <row r="24" spans="1:18" s="52" customFormat="1" ht="9.6" customHeight="1">
      <c r="A24" s="54"/>
      <c r="B24" s="55"/>
      <c r="C24" s="55"/>
      <c r="D24" s="55"/>
      <c r="E24" s="45" t="str">
        <f>UPPER(IF($D23="","",VLOOKUP($D23,'[3]Girls Do Main Draw Prep'!$A$7:$V$23,7)))</f>
        <v>ARIO</v>
      </c>
      <c r="F24" s="45" t="str">
        <f>IF($D23="","",VLOOKUP($D23,'[3]Girls Do Main Draw Prep'!$A$7:$V$23,8))</f>
        <v>Wibowo</v>
      </c>
      <c r="G24" s="46"/>
      <c r="H24" s="45">
        <f>IF($D23="","",VLOOKUP($D23,'[3]Girls Do Main Draw Prep'!$A$7:$V$23,9))</f>
        <v>0</v>
      </c>
      <c r="I24" s="56"/>
      <c r="J24" s="57" t="str">
        <f>IF(I24="a",E23,IF(I24="b",E25,""))</f>
        <v/>
      </c>
      <c r="K24" s="49"/>
      <c r="L24" s="48"/>
      <c r="M24" s="68"/>
      <c r="N24" s="48"/>
      <c r="O24" s="68"/>
      <c r="P24" s="48"/>
      <c r="Q24" s="50"/>
      <c r="R24" s="51"/>
    </row>
    <row r="25" spans="1:18" s="52" customFormat="1" ht="9.6" customHeight="1">
      <c r="A25" s="54"/>
      <c r="B25" s="55"/>
      <c r="C25" s="55"/>
      <c r="D25" s="55"/>
      <c r="E25" s="48"/>
      <c r="F25" s="48"/>
      <c r="G25" s="39"/>
      <c r="H25" s="48"/>
      <c r="I25" s="59"/>
      <c r="J25" s="60" t="str">
        <f>UPPER(IF(OR(I26="a",I26="as"),E23,IF(OR(I26="b",I26="bs"),E27,)))</f>
        <v xml:space="preserve">IMAM </v>
      </c>
      <c r="K25" s="61"/>
      <c r="L25" s="48"/>
      <c r="M25" s="68"/>
      <c r="N25" s="48"/>
      <c r="O25" s="68"/>
      <c r="P25" s="48"/>
      <c r="Q25" s="50"/>
      <c r="R25" s="51"/>
    </row>
    <row r="26" spans="1:18" s="52" customFormat="1" ht="9.6" customHeight="1">
      <c r="A26" s="54"/>
      <c r="B26" s="55"/>
      <c r="C26" s="55"/>
      <c r="D26" s="55"/>
      <c r="E26" s="48"/>
      <c r="F26" s="48"/>
      <c r="G26" s="39"/>
      <c r="H26" s="62"/>
      <c r="I26" s="63" t="s">
        <v>48</v>
      </c>
      <c r="J26" s="64" t="str">
        <f>UPPER(IF(OR(I26="a",I26="as"),E24,IF(OR(I26="b",I26="bs"),E28,)))</f>
        <v>ARIF</v>
      </c>
      <c r="K26" s="65"/>
      <c r="L26" s="48"/>
      <c r="M26" s="68"/>
      <c r="N26" s="48"/>
      <c r="O26" s="68"/>
      <c r="P26" s="48"/>
      <c r="Q26" s="50"/>
      <c r="R26" s="51"/>
    </row>
    <row r="27" spans="1:18" s="52" customFormat="1" ht="9.6" customHeight="1">
      <c r="A27" s="54">
        <v>6</v>
      </c>
      <c r="B27" s="43">
        <f>IF($D27="","",VLOOKUP($D27,'[3]Girls Do Main Draw Prep'!$A$7:$V$23,20))</f>
        <v>0</v>
      </c>
      <c r="C27" s="43">
        <f>IF($D27="","",VLOOKUP($D27,'[3]Girls Do Main Draw Prep'!$A$7:$V$23,21))</f>
        <v>0</v>
      </c>
      <c r="D27" s="44">
        <v>5</v>
      </c>
      <c r="E27" s="43" t="str">
        <f>UPPER(IF($D27="","",VLOOKUP($D27,'[3]Girls Do Main Draw Prep'!$A$7:$V$23,2)))</f>
        <v xml:space="preserve">IMAM </v>
      </c>
      <c r="F27" s="43" t="str">
        <f>IF($D27="","",VLOOKUP($D27,'[3]Girls Do Main Draw Prep'!$A$7:$V$23,3))</f>
        <v>Prasetyo</v>
      </c>
      <c r="G27" s="66"/>
      <c r="H27" s="43">
        <f>IF($D27="","",VLOOKUP($D27,'[3]Girls Do Main Draw Prep'!$A$7:$V$23,4))</f>
        <v>0</v>
      </c>
      <c r="I27" s="67"/>
      <c r="J27" s="48">
        <v>82</v>
      </c>
      <c r="K27" s="68"/>
      <c r="L27" s="69"/>
      <c r="M27" s="75"/>
      <c r="N27" s="48"/>
      <c r="O27" s="68"/>
      <c r="P27" s="48"/>
      <c r="Q27" s="50"/>
      <c r="R27" s="51"/>
    </row>
    <row r="28" spans="1:18" s="52" customFormat="1" ht="9.6" customHeight="1">
      <c r="A28" s="54"/>
      <c r="B28" s="55"/>
      <c r="C28" s="55"/>
      <c r="D28" s="55"/>
      <c r="E28" s="43" t="str">
        <f>UPPER(IF($D27="","",VLOOKUP($D27,'[3]Girls Do Main Draw Prep'!$A$7:$V$23,7)))</f>
        <v>ARIF</v>
      </c>
      <c r="F28" s="43" t="str">
        <f>IF($D27="","",VLOOKUP($D27,'[3]Girls Do Main Draw Prep'!$A$7:$V$23,8))</f>
        <v>Budi</v>
      </c>
      <c r="G28" s="66"/>
      <c r="H28" s="43">
        <f>IF($D27="","",VLOOKUP($D27,'[3]Girls Do Main Draw Prep'!$A$7:$V$23,9))</f>
        <v>0</v>
      </c>
      <c r="I28" s="56"/>
      <c r="J28" s="48"/>
      <c r="K28" s="68"/>
      <c r="L28" s="70"/>
      <c r="M28" s="76"/>
      <c r="N28" s="48"/>
      <c r="O28" s="68"/>
      <c r="P28" s="48"/>
      <c r="Q28" s="50"/>
      <c r="R28" s="51"/>
    </row>
    <row r="29" spans="1:18" s="52" customFormat="1" ht="9.6" customHeight="1">
      <c r="A29" s="54"/>
      <c r="B29" s="55"/>
      <c r="C29" s="55"/>
      <c r="D29" s="72"/>
      <c r="E29" s="48"/>
      <c r="F29" s="48"/>
      <c r="G29" s="39"/>
      <c r="H29" s="48"/>
      <c r="I29" s="73"/>
      <c r="J29" s="48"/>
      <c r="K29" s="59"/>
      <c r="L29" s="60" t="str">
        <f>UPPER(IF(OR(K30="a",K30="as"),J25,IF(OR(K30="b",K30="bs"),J33,)))</f>
        <v>RESTIO</v>
      </c>
      <c r="M29" s="68"/>
      <c r="N29" s="48"/>
      <c r="O29" s="68"/>
      <c r="P29" s="48"/>
      <c r="Q29" s="50"/>
      <c r="R29" s="51"/>
    </row>
    <row r="30" spans="1:18" s="52" customFormat="1" ht="9.6" customHeight="1">
      <c r="A30" s="54"/>
      <c r="B30" s="55"/>
      <c r="C30" s="55"/>
      <c r="D30" s="72"/>
      <c r="E30" s="48"/>
      <c r="F30" s="48"/>
      <c r="G30" s="39"/>
      <c r="H30" s="48"/>
      <c r="I30" s="73"/>
      <c r="J30" s="62"/>
      <c r="K30" s="63" t="s">
        <v>48</v>
      </c>
      <c r="L30" s="64" t="str">
        <f>UPPER(IF(OR(K30="a",K30="as"),J26,IF(OR(K30="b",K30="bs"),J34,)))</f>
        <v>FERO</v>
      </c>
      <c r="M30" s="56"/>
      <c r="N30" s="48"/>
      <c r="O30" s="68"/>
      <c r="P30" s="48"/>
      <c r="Q30" s="50"/>
      <c r="R30" s="51"/>
    </row>
    <row r="31" spans="1:18" s="52" customFormat="1" ht="9.6" customHeight="1">
      <c r="A31" s="54">
        <v>7</v>
      </c>
      <c r="B31" s="43">
        <f>IF($D31="","",VLOOKUP($D31,'[3]Girls Do Main Draw Prep'!$A$7:$V$23,20))</f>
        <v>0</v>
      </c>
      <c r="C31" s="43">
        <f>IF($D31="","",VLOOKUP($D31,'[3]Girls Do Main Draw Prep'!$A$7:$V$23,21))</f>
        <v>0</v>
      </c>
      <c r="D31" s="44">
        <v>7</v>
      </c>
      <c r="E31" s="43" t="str">
        <f>UPPER(IF($D31="","",VLOOKUP($D31,'[3]Girls Do Main Draw Prep'!$A$7:$V$23,2)))</f>
        <v>RESTIO</v>
      </c>
      <c r="F31" s="43" t="str">
        <f>IF($D31="","",VLOOKUP($D31,'[3]Girls Do Main Draw Prep'!$A$7:$V$23,3))</f>
        <v>Brata</v>
      </c>
      <c r="G31" s="66"/>
      <c r="H31" s="43">
        <f>IF($D31="","",VLOOKUP($D31,'[3]Girls Do Main Draw Prep'!$A$7:$V$23,4))</f>
        <v>0</v>
      </c>
      <c r="I31" s="47"/>
      <c r="J31" s="48"/>
      <c r="K31" s="68"/>
      <c r="L31" s="48">
        <v>86</v>
      </c>
      <c r="M31" s="49"/>
      <c r="N31" s="69"/>
      <c r="O31" s="68"/>
      <c r="P31" s="48"/>
      <c r="Q31" s="50"/>
      <c r="R31" s="51"/>
    </row>
    <row r="32" spans="1:18" s="52" customFormat="1" ht="9.6" customHeight="1">
      <c r="A32" s="54"/>
      <c r="B32" s="55"/>
      <c r="C32" s="55"/>
      <c r="D32" s="55"/>
      <c r="E32" s="43" t="str">
        <f>UPPER(IF($D31="","",VLOOKUP($D31,'[3]Girls Do Main Draw Prep'!$A$7:$V$23,7)))</f>
        <v>FERO</v>
      </c>
      <c r="F32" s="43" t="str">
        <f>IF($D31="","",VLOOKUP($D31,'[3]Girls Do Main Draw Prep'!$A$7:$V$23,8))</f>
        <v>Gusta</v>
      </c>
      <c r="G32" s="66"/>
      <c r="H32" s="43">
        <f>IF($D31="","",VLOOKUP($D31,'[3]Girls Do Main Draw Prep'!$A$7:$V$23,9))</f>
        <v>0</v>
      </c>
      <c r="I32" s="56"/>
      <c r="J32" s="57" t="str">
        <f>IF(I32="a",E31,IF(I32="b",E33,""))</f>
        <v/>
      </c>
      <c r="K32" s="68"/>
      <c r="L32" s="48"/>
      <c r="M32" s="49"/>
      <c r="N32" s="48"/>
      <c r="O32" s="68"/>
      <c r="P32" s="48"/>
      <c r="Q32" s="50"/>
      <c r="R32" s="51"/>
    </row>
    <row r="33" spans="1:18" s="52" customFormat="1" ht="9.6" customHeight="1">
      <c r="A33" s="54"/>
      <c r="B33" s="55"/>
      <c r="C33" s="55"/>
      <c r="D33" s="72"/>
      <c r="E33" s="48"/>
      <c r="F33" s="48"/>
      <c r="G33" s="39"/>
      <c r="H33" s="48"/>
      <c r="I33" s="59"/>
      <c r="J33" s="60" t="str">
        <f>UPPER(IF(OR(I34="a",I34="as"),E31,IF(OR(I34="b",I34="bs"),E35,)))</f>
        <v>RESTIO</v>
      </c>
      <c r="K33" s="75"/>
      <c r="L33" s="48"/>
      <c r="M33" s="49"/>
      <c r="N33" s="48"/>
      <c r="O33" s="68"/>
      <c r="P33" s="48"/>
      <c r="Q33" s="50"/>
      <c r="R33" s="51"/>
    </row>
    <row r="34" spans="1:18" s="52" customFormat="1" ht="9.6" customHeight="1">
      <c r="A34" s="54"/>
      <c r="B34" s="55"/>
      <c r="C34" s="55"/>
      <c r="D34" s="72"/>
      <c r="E34" s="48"/>
      <c r="F34" s="48"/>
      <c r="G34" s="39"/>
      <c r="H34" s="62"/>
      <c r="I34" s="63" t="s">
        <v>18</v>
      </c>
      <c r="J34" s="64" t="str">
        <f>UPPER(IF(OR(I34="a",I34="as"),E32,IF(OR(I34="b",I34="bs"),E36,)))</f>
        <v>FERO</v>
      </c>
      <c r="K34" s="56"/>
      <c r="L34" s="48"/>
      <c r="M34" s="49"/>
      <c r="N34" s="48"/>
      <c r="O34" s="68"/>
      <c r="P34" s="48"/>
      <c r="Q34" s="50"/>
      <c r="R34" s="51"/>
    </row>
    <row r="35" spans="1:18" s="52" customFormat="1" ht="9.6" customHeight="1">
      <c r="A35" s="54">
        <v>8</v>
      </c>
      <c r="B35" s="43">
        <f>IF($D35="","",VLOOKUP($D35,'[3]Girls Do Main Draw Prep'!$A$7:$V$23,20))</f>
        <v>0</v>
      </c>
      <c r="C35" s="43">
        <f>IF($D35="","",VLOOKUP($D35,'[3]Girls Do Main Draw Prep'!$A$7:$V$23,21))</f>
        <v>0</v>
      </c>
      <c r="D35" s="44">
        <v>3</v>
      </c>
      <c r="E35" s="43" t="str">
        <f>UPPER(IF($D35="","",VLOOKUP($D35,'[3]Girls Do Main Draw Prep'!$A$7:$V$23,2)))</f>
        <v>WINDRIYO</v>
      </c>
      <c r="F35" s="43" t="str">
        <f>IF($D35="","",VLOOKUP($D35,'[3]Girls Do Main Draw Prep'!$A$7:$V$23,3))</f>
        <v>Aribowo</v>
      </c>
      <c r="G35" s="66"/>
      <c r="H35" s="43">
        <f>IF($D35="","",VLOOKUP($D35,'[3]Girls Do Main Draw Prep'!$A$7:$V$23,4))</f>
        <v>0</v>
      </c>
      <c r="I35" s="67"/>
      <c r="J35" s="252" t="s">
        <v>113</v>
      </c>
      <c r="K35" s="49"/>
      <c r="L35" s="69"/>
      <c r="M35" s="61"/>
      <c r="N35" s="48"/>
      <c r="O35" s="68"/>
      <c r="P35" s="48"/>
      <c r="Q35" s="50"/>
      <c r="R35" s="51"/>
    </row>
    <row r="36" spans="1:18" s="52" customFormat="1" ht="9.6" customHeight="1">
      <c r="A36" s="54"/>
      <c r="B36" s="55"/>
      <c r="C36" s="55"/>
      <c r="D36" s="55"/>
      <c r="E36" s="43" t="str">
        <f>UPPER(IF($D35="","",VLOOKUP($D35,'[3]Girls Do Main Draw Prep'!$A$7:$V$23,7)))</f>
        <v>MADE ALLAN</v>
      </c>
      <c r="F36" s="43" t="str">
        <f>IF($D35="","",VLOOKUP($D35,'[3]Girls Do Main Draw Prep'!$A$7:$V$23,8))</f>
        <v>Pribadi</v>
      </c>
      <c r="G36" s="66"/>
      <c r="H36" s="43">
        <f>IF($D35="","",VLOOKUP($D35,'[3]Girls Do Main Draw Prep'!$A$7:$V$23,9))</f>
        <v>0</v>
      </c>
      <c r="I36" s="56"/>
      <c r="J36" s="48"/>
      <c r="K36" s="49"/>
      <c r="L36" s="70"/>
      <c r="M36" s="71"/>
      <c r="N36" s="48"/>
      <c r="O36" s="68"/>
      <c r="P36" s="48"/>
      <c r="Q36" s="50"/>
      <c r="R36" s="51"/>
    </row>
    <row r="37" spans="1:18" s="52" customFormat="1" ht="9.6" customHeight="1">
      <c r="A37" s="54"/>
      <c r="B37" s="55"/>
      <c r="C37" s="55"/>
      <c r="D37" s="72"/>
      <c r="E37" s="48"/>
      <c r="F37" s="48"/>
      <c r="G37" s="39"/>
      <c r="H37" s="48"/>
      <c r="I37" s="73"/>
      <c r="J37" s="48"/>
      <c r="K37" s="49"/>
      <c r="L37" s="48"/>
      <c r="M37" s="49"/>
      <c r="N37" s="49"/>
      <c r="O37" s="59"/>
      <c r="P37" s="60" t="str">
        <f>UPPER(IF(OR(O38="a",O38="as"),N21,IF(OR(O38="b",O38="bs"),N53,)))</f>
        <v>ARYO</v>
      </c>
      <c r="Q37" s="77"/>
      <c r="R37" s="51"/>
    </row>
    <row r="38" spans="1:18" s="52" customFormat="1" ht="9.6" customHeight="1">
      <c r="A38" s="54"/>
      <c r="B38" s="55"/>
      <c r="C38" s="55"/>
      <c r="D38" s="72"/>
      <c r="E38" s="48"/>
      <c r="F38" s="48"/>
      <c r="G38" s="39"/>
      <c r="H38" s="48"/>
      <c r="I38" s="73"/>
      <c r="J38" s="48"/>
      <c r="K38" s="49"/>
      <c r="L38" s="48"/>
      <c r="M38" s="49"/>
      <c r="N38" s="62"/>
      <c r="O38" s="63" t="s">
        <v>18</v>
      </c>
      <c r="P38" s="64" t="str">
        <f>UPPER(IF(OR(O38="a",O38="as"),N22,IF(OR(O38="b",O38="bs"),N54,)))</f>
        <v>ERWIN</v>
      </c>
      <c r="Q38" s="78"/>
      <c r="R38" s="51"/>
    </row>
    <row r="39" spans="1:18" s="52" customFormat="1" ht="9.6" customHeight="1">
      <c r="A39" s="54">
        <v>9</v>
      </c>
      <c r="B39" s="43">
        <f>IF($D39="","",VLOOKUP($D39,'[3]Girls Do Main Draw Prep'!$A$7:$V$23,20))</f>
        <v>0</v>
      </c>
      <c r="C39" s="43">
        <f>IF($D39="","",VLOOKUP($D39,'[3]Girls Do Main Draw Prep'!$A$7:$V$23,21))</f>
        <v>0</v>
      </c>
      <c r="D39" s="44">
        <v>4</v>
      </c>
      <c r="E39" s="43" t="str">
        <f>UPPER(IF($D39="","",VLOOKUP($D39,'[3]Girls Do Main Draw Prep'!$A$7:$V$23,2)))</f>
        <v>RIKO</v>
      </c>
      <c r="F39" s="43" t="str">
        <f>IF($D39="","",VLOOKUP($D39,'[3]Girls Do Main Draw Prep'!$A$7:$V$23,3))</f>
        <v>Adrian</v>
      </c>
      <c r="G39" s="66"/>
      <c r="H39" s="43">
        <f>IF($D39="","",VLOOKUP($D39,'[3]Girls Do Main Draw Prep'!$A$7:$V$23,4))</f>
        <v>0</v>
      </c>
      <c r="I39" s="47"/>
      <c r="J39" s="48"/>
      <c r="K39" s="49"/>
      <c r="L39" s="48"/>
      <c r="M39" s="49"/>
      <c r="N39" s="48"/>
      <c r="O39" s="68"/>
      <c r="P39" s="69">
        <v>86</v>
      </c>
      <c r="Q39" s="50"/>
      <c r="R39" s="51"/>
    </row>
    <row r="40" spans="1:18" s="52" customFormat="1" ht="9.6" customHeight="1">
      <c r="A40" s="54"/>
      <c r="B40" s="55"/>
      <c r="C40" s="55"/>
      <c r="D40" s="55"/>
      <c r="E40" s="43" t="str">
        <f>UPPER(IF($D39="","",VLOOKUP($D39,'[3]Girls Do Main Draw Prep'!$A$7:$V$23,7)))</f>
        <v>BOBBY</v>
      </c>
      <c r="F40" s="43" t="str">
        <f>IF($D39="","",VLOOKUP($D39,'[3]Girls Do Main Draw Prep'!$A$7:$V$23,8))</f>
        <v>Fachrizal A</v>
      </c>
      <c r="G40" s="66"/>
      <c r="H40" s="43">
        <f>IF($D39="","",VLOOKUP($D39,'[3]Girls Do Main Draw Prep'!$A$7:$V$23,9))</f>
        <v>0</v>
      </c>
      <c r="I40" s="56"/>
      <c r="J40" s="57" t="str">
        <f>IF(I40="a",E39,IF(I40="b",E41,""))</f>
        <v/>
      </c>
      <c r="K40" s="49"/>
      <c r="L40" s="48"/>
      <c r="M40" s="49"/>
      <c r="N40" s="48"/>
      <c r="O40" s="68"/>
      <c r="P40" s="70"/>
      <c r="Q40" s="79"/>
      <c r="R40" s="51"/>
    </row>
    <row r="41" spans="1:18" s="52" customFormat="1" ht="9.6" customHeight="1">
      <c r="A41" s="54"/>
      <c r="B41" s="55"/>
      <c r="C41" s="55"/>
      <c r="D41" s="72"/>
      <c r="E41" s="48"/>
      <c r="F41" s="48"/>
      <c r="G41" s="39"/>
      <c r="H41" s="48"/>
      <c r="I41" s="59"/>
      <c r="J41" s="60" t="str">
        <f>UPPER(IF(OR(I42="a",I42="as"),E39,IF(OR(I42="b",I42="bs"),E43,)))</f>
        <v>RIKO</v>
      </c>
      <c r="K41" s="61"/>
      <c r="L41" s="48"/>
      <c r="M41" s="49"/>
      <c r="N41" s="48"/>
      <c r="O41" s="68"/>
      <c r="P41" s="48"/>
      <c r="Q41" s="50"/>
      <c r="R41" s="51"/>
    </row>
    <row r="42" spans="1:18" s="52" customFormat="1" ht="9.6" customHeight="1">
      <c r="A42" s="54"/>
      <c r="B42" s="55"/>
      <c r="C42" s="55"/>
      <c r="D42" s="72"/>
      <c r="E42" s="48"/>
      <c r="F42" s="48"/>
      <c r="G42" s="39"/>
      <c r="H42" s="62"/>
      <c r="I42" s="63" t="s">
        <v>18</v>
      </c>
      <c r="J42" s="64" t="str">
        <f>UPPER(IF(OR(I42="a",I42="as"),E40,IF(OR(I42="b",I42="bs"),E44,)))</f>
        <v>BOBBY</v>
      </c>
      <c r="K42" s="65"/>
      <c r="L42" s="48"/>
      <c r="M42" s="49"/>
      <c r="N42" s="48"/>
      <c r="O42" s="68"/>
      <c r="P42" s="48"/>
      <c r="Q42" s="50"/>
      <c r="R42" s="51"/>
    </row>
    <row r="43" spans="1:18" s="52" customFormat="1" ht="9.6" customHeight="1">
      <c r="A43" s="54">
        <v>10</v>
      </c>
      <c r="B43" s="43">
        <f>IF($D43="","",VLOOKUP($D43,'[3]Girls Do Main Draw Prep'!$A$7:$V$23,20))</f>
        <v>0</v>
      </c>
      <c r="C43" s="43">
        <f>IF($D43="","",VLOOKUP($D43,'[3]Girls Do Main Draw Prep'!$A$7:$V$23,21))</f>
        <v>0</v>
      </c>
      <c r="D43" s="44">
        <v>8</v>
      </c>
      <c r="E43" s="43" t="str">
        <f>UPPER(IF($D43="","",VLOOKUP($D43,'[3]Girls Do Main Draw Prep'!$A$7:$V$23,2)))</f>
        <v>TATANG</v>
      </c>
      <c r="F43" s="43" t="str">
        <f>IF($D43="","",VLOOKUP($D43,'[3]Girls Do Main Draw Prep'!$A$7:$V$23,3))</f>
        <v>Hendra</v>
      </c>
      <c r="G43" s="66"/>
      <c r="H43" s="43">
        <f>IF($D43="","",VLOOKUP($D43,'[3]Girls Do Main Draw Prep'!$A$7:$V$23,4))</f>
        <v>0</v>
      </c>
      <c r="I43" s="67"/>
      <c r="J43" s="48">
        <v>81</v>
      </c>
      <c r="K43" s="68"/>
      <c r="L43" s="69"/>
      <c r="M43" s="61"/>
      <c r="N43" s="48"/>
      <c r="O43" s="68"/>
      <c r="P43" s="48"/>
      <c r="Q43" s="50"/>
      <c r="R43" s="51"/>
    </row>
    <row r="44" spans="1:18" s="52" customFormat="1" ht="9.6" customHeight="1">
      <c r="A44" s="54"/>
      <c r="B44" s="55"/>
      <c r="C44" s="55"/>
      <c r="D44" s="55"/>
      <c r="E44" s="43" t="str">
        <f>UPPER(IF($D43="","",VLOOKUP($D43,'[3]Girls Do Main Draw Prep'!$A$7:$V$23,7)))</f>
        <v>WISNU</v>
      </c>
      <c r="F44" s="43" t="str">
        <f>IF($D43="","",VLOOKUP($D43,'[3]Girls Do Main Draw Prep'!$A$7:$V$23,8))</f>
        <v>Satria</v>
      </c>
      <c r="G44" s="66"/>
      <c r="H44" s="43">
        <f>IF($D43="","",VLOOKUP($D43,'[3]Girls Do Main Draw Prep'!$A$7:$V$23,9))</f>
        <v>0</v>
      </c>
      <c r="I44" s="56"/>
      <c r="J44" s="48"/>
      <c r="K44" s="68"/>
      <c r="L44" s="70"/>
      <c r="M44" s="71"/>
      <c r="N44" s="48"/>
      <c r="O44" s="68"/>
      <c r="P44" s="48"/>
      <c r="Q44" s="50"/>
      <c r="R44" s="51"/>
    </row>
    <row r="45" spans="1:18" s="52" customFormat="1" ht="9.6" customHeight="1">
      <c r="A45" s="54"/>
      <c r="B45" s="55"/>
      <c r="C45" s="55"/>
      <c r="D45" s="72"/>
      <c r="E45" s="48"/>
      <c r="F45" s="48"/>
      <c r="G45" s="39"/>
      <c r="H45" s="48"/>
      <c r="I45" s="73"/>
      <c r="J45" s="48"/>
      <c r="K45" s="59"/>
      <c r="L45" s="60" t="str">
        <f>UPPER(IF(OR(K46="a",K46="as"),J41,IF(OR(K46="b",K46="bs"),J49,)))</f>
        <v>RIKO</v>
      </c>
      <c r="M45" s="49"/>
      <c r="N45" s="48"/>
      <c r="O45" s="68"/>
      <c r="P45" s="48"/>
      <c r="Q45" s="50"/>
      <c r="R45" s="51"/>
    </row>
    <row r="46" spans="1:18" s="52" customFormat="1" ht="9.6" customHeight="1">
      <c r="A46" s="54"/>
      <c r="B46" s="55"/>
      <c r="C46" s="55"/>
      <c r="D46" s="72"/>
      <c r="E46" s="48"/>
      <c r="F46" s="48"/>
      <c r="G46" s="39"/>
      <c r="H46" s="48"/>
      <c r="I46" s="73"/>
      <c r="J46" s="62"/>
      <c r="K46" s="63" t="s">
        <v>18</v>
      </c>
      <c r="L46" s="64" t="str">
        <f>UPPER(IF(OR(K46="a",K46="as"),J42,IF(OR(K46="b",K46="bs"),J50,)))</f>
        <v>BOBBY</v>
      </c>
      <c r="M46" s="65"/>
      <c r="N46" s="48"/>
      <c r="O46" s="68"/>
      <c r="P46" s="48"/>
      <c r="Q46" s="50"/>
      <c r="R46" s="51"/>
    </row>
    <row r="47" spans="1:18" s="52" customFormat="1" ht="9.6" customHeight="1">
      <c r="A47" s="54">
        <v>11</v>
      </c>
      <c r="B47" s="43">
        <f>IF($D47="","",VLOOKUP($D47,'[3]Girls Do Main Draw Prep'!$A$7:$V$23,20))</f>
        <v>0</v>
      </c>
      <c r="C47" s="43">
        <f>IF($D47="","",VLOOKUP($D47,'[3]Girls Do Main Draw Prep'!$A$7:$V$23,21))</f>
        <v>0</v>
      </c>
      <c r="D47" s="44">
        <v>9</v>
      </c>
      <c r="E47" s="43" t="str">
        <f>UPPER(IF($D47="","",VLOOKUP($D47,'[3]Girls Do Main Draw Prep'!$A$7:$V$23,2)))</f>
        <v>M. ANWARI</v>
      </c>
      <c r="F47" s="43">
        <f>IF($D47="","",VLOOKUP($D47,'[3]Girls Do Main Draw Prep'!$A$7:$V$23,3))</f>
        <v>0</v>
      </c>
      <c r="G47" s="66"/>
      <c r="H47" s="43">
        <f>IF($D47="","",VLOOKUP($D47,'[3]Girls Do Main Draw Prep'!$A$7:$V$23,4))</f>
        <v>0</v>
      </c>
      <c r="I47" s="47"/>
      <c r="J47" s="48"/>
      <c r="K47" s="68"/>
      <c r="L47" s="48">
        <v>84</v>
      </c>
      <c r="M47" s="68"/>
      <c r="N47" s="69"/>
      <c r="O47" s="68"/>
      <c r="P47" s="48"/>
      <c r="Q47" s="50"/>
      <c r="R47" s="51"/>
    </row>
    <row r="48" spans="1:18" s="52" customFormat="1" ht="9.6" customHeight="1">
      <c r="A48" s="54"/>
      <c r="B48" s="55"/>
      <c r="C48" s="55"/>
      <c r="D48" s="55"/>
      <c r="E48" s="43" t="str">
        <f>UPPER(IF($D47="","",VLOOKUP($D47,'[3]Girls Do Main Draw Prep'!$A$7:$V$23,7)))</f>
        <v>ADHI</v>
      </c>
      <c r="F48" s="43" t="str">
        <f>IF($D47="","",VLOOKUP($D47,'[3]Girls Do Main Draw Prep'!$A$7:$V$23,8))</f>
        <v>Maryadhi</v>
      </c>
      <c r="G48" s="66"/>
      <c r="H48" s="43">
        <f>IF($D47="","",VLOOKUP($D47,'[3]Girls Do Main Draw Prep'!$A$7:$V$23,9))</f>
        <v>0</v>
      </c>
      <c r="I48" s="56"/>
      <c r="J48" s="57" t="str">
        <f>IF(I48="a",E47,IF(I48="b",E49,""))</f>
        <v/>
      </c>
      <c r="K48" s="68"/>
      <c r="L48" s="48"/>
      <c r="M48" s="68"/>
      <c r="N48" s="48"/>
      <c r="O48" s="68"/>
      <c r="P48" s="48"/>
      <c r="Q48" s="50"/>
      <c r="R48" s="51"/>
    </row>
    <row r="49" spans="1:18" s="52" customFormat="1" ht="9.6" customHeight="1">
      <c r="A49" s="54"/>
      <c r="B49" s="55"/>
      <c r="C49" s="55"/>
      <c r="D49" s="55"/>
      <c r="E49" s="48"/>
      <c r="F49" s="48"/>
      <c r="G49" s="39"/>
      <c r="H49" s="48"/>
      <c r="I49" s="59"/>
      <c r="J49" s="60" t="str">
        <f>UPPER(IF(OR(I50="a",I50="as"),E47,IF(OR(I50="b",I50="bs"),E51,)))</f>
        <v>LUKMAN</v>
      </c>
      <c r="K49" s="75"/>
      <c r="L49" s="48"/>
      <c r="M49" s="68"/>
      <c r="N49" s="48"/>
      <c r="O49" s="68"/>
      <c r="P49" s="48"/>
      <c r="Q49" s="50"/>
      <c r="R49" s="51"/>
    </row>
    <row r="50" spans="1:18" s="52" customFormat="1" ht="9.6" customHeight="1">
      <c r="A50" s="54"/>
      <c r="B50" s="55"/>
      <c r="C50" s="55"/>
      <c r="D50" s="55"/>
      <c r="E50" s="48"/>
      <c r="F50" s="48"/>
      <c r="G50" s="39"/>
      <c r="H50" s="62"/>
      <c r="I50" s="63" t="s">
        <v>48</v>
      </c>
      <c r="J50" s="64" t="str">
        <f>UPPER(IF(OR(I50="a",I50="as"),E48,IF(OR(I50="b",I50="bs"),E52,)))</f>
        <v>AJI</v>
      </c>
      <c r="K50" s="56"/>
      <c r="L50" s="48"/>
      <c r="M50" s="68"/>
      <c r="N50" s="48"/>
      <c r="O50" s="68"/>
      <c r="P50" s="48"/>
      <c r="Q50" s="50"/>
      <c r="R50" s="51"/>
    </row>
    <row r="51" spans="1:18" s="52" customFormat="1" ht="9.6" customHeight="1">
      <c r="A51" s="42">
        <v>12</v>
      </c>
      <c r="B51" s="43">
        <f>IF($D51="","",VLOOKUP($D51,'[3]Girls Do Main Draw Prep'!$A$7:$V$23,20))</f>
        <v>0</v>
      </c>
      <c r="C51" s="43">
        <f>IF($D51="","",VLOOKUP($D51,'[3]Girls Do Main Draw Prep'!$A$7:$V$23,21))</f>
        <v>0</v>
      </c>
      <c r="D51" s="44">
        <v>13</v>
      </c>
      <c r="E51" s="45" t="str">
        <f>UPPER(IF($D51="","",VLOOKUP($D51,'[3]Girls Do Main Draw Prep'!$A$7:$V$23,2)))</f>
        <v>LUKMAN</v>
      </c>
      <c r="F51" s="45" t="str">
        <f>IF($D51="","",VLOOKUP($D51,'[3]Girls Do Main Draw Prep'!$A$7:$V$23,3))</f>
        <v>Setiawan</v>
      </c>
      <c r="G51" s="46"/>
      <c r="H51" s="45">
        <f>IF($D51="","",VLOOKUP($D51,'[3]Girls Do Main Draw Prep'!$A$7:$V$23,4))</f>
        <v>0</v>
      </c>
      <c r="I51" s="67"/>
      <c r="J51" s="48">
        <v>82</v>
      </c>
      <c r="K51" s="49"/>
      <c r="L51" s="69"/>
      <c r="M51" s="75"/>
      <c r="N51" s="48"/>
      <c r="O51" s="68"/>
      <c r="P51" s="48"/>
      <c r="Q51" s="50"/>
      <c r="R51" s="51"/>
    </row>
    <row r="52" spans="1:18" s="52" customFormat="1" ht="9.6" customHeight="1">
      <c r="A52" s="54"/>
      <c r="B52" s="55"/>
      <c r="C52" s="55"/>
      <c r="D52" s="55"/>
      <c r="E52" s="45" t="str">
        <f>UPPER(IF($D51="","",VLOOKUP($D51,'[3]Girls Do Main Draw Prep'!$A$7:$V$23,7)))</f>
        <v>AJI</v>
      </c>
      <c r="F52" s="45" t="str">
        <f>IF($D51="","",VLOOKUP($D51,'[3]Girls Do Main Draw Prep'!$A$7:$V$23,8))</f>
        <v>Wahono</v>
      </c>
      <c r="G52" s="46"/>
      <c r="H52" s="45">
        <f>IF($D51="","",VLOOKUP($D51,'[3]Girls Do Main Draw Prep'!$A$7:$V$23,9))</f>
        <v>0</v>
      </c>
      <c r="I52" s="56"/>
      <c r="J52" s="48"/>
      <c r="K52" s="49"/>
      <c r="L52" s="70"/>
      <c r="M52" s="76"/>
      <c r="N52" s="48"/>
      <c r="O52" s="68"/>
      <c r="P52" s="48"/>
      <c r="Q52" s="50"/>
      <c r="R52" s="51"/>
    </row>
    <row r="53" spans="1:18" s="52" customFormat="1" ht="9.6" customHeight="1">
      <c r="A53" s="54"/>
      <c r="B53" s="55"/>
      <c r="C53" s="55"/>
      <c r="D53" s="55"/>
      <c r="E53" s="48"/>
      <c r="F53" s="48"/>
      <c r="G53" s="39"/>
      <c r="H53" s="48"/>
      <c r="I53" s="73"/>
      <c r="J53" s="48"/>
      <c r="K53" s="49"/>
      <c r="L53" s="48"/>
      <c r="M53" s="59"/>
      <c r="N53" s="60" t="str">
        <f>UPPER(IF(OR(M54="a",M54="as"),L45,IF(OR(M54="b",M54="bs"),L61,)))</f>
        <v>RIYADI</v>
      </c>
      <c r="O53" s="68"/>
      <c r="P53" s="48"/>
      <c r="Q53" s="50"/>
      <c r="R53" s="51"/>
    </row>
    <row r="54" spans="1:18" s="52" customFormat="1" ht="9.6" customHeight="1">
      <c r="A54" s="54"/>
      <c r="B54" s="55"/>
      <c r="C54" s="55"/>
      <c r="D54" s="55"/>
      <c r="E54" s="48"/>
      <c r="F54" s="48"/>
      <c r="G54" s="39"/>
      <c r="H54" s="48"/>
      <c r="I54" s="73"/>
      <c r="J54" s="48"/>
      <c r="K54" s="49"/>
      <c r="L54" s="62"/>
      <c r="M54" s="63" t="s">
        <v>48</v>
      </c>
      <c r="N54" s="64" t="str">
        <f>UPPER(IF(OR(M54="a",M54="as"),L46,IF(OR(M54="b",M54="bs"),L62,)))</f>
        <v>CHANDRA</v>
      </c>
      <c r="O54" s="56"/>
      <c r="P54" s="48"/>
      <c r="Q54" s="50"/>
      <c r="R54" s="51"/>
    </row>
    <row r="55" spans="1:18" s="52" customFormat="1" ht="9.6" customHeight="1">
      <c r="A55" s="54">
        <v>13</v>
      </c>
      <c r="B55" s="43">
        <f>IF($D55="","",VLOOKUP($D55,'[3]Girls Do Main Draw Prep'!$A$7:$V$23,20))</f>
        <v>0</v>
      </c>
      <c r="C55" s="43">
        <f>IF($D55="","",VLOOKUP($D55,'[3]Girls Do Main Draw Prep'!$A$7:$V$23,21))</f>
        <v>0</v>
      </c>
      <c r="D55" s="44">
        <v>6</v>
      </c>
      <c r="E55" s="43" t="str">
        <f>UPPER(IF($D55="","",VLOOKUP($D55,'[3]Girls Do Main Draw Prep'!$A$7:$V$23,2)))</f>
        <v>M. ADIETYARAHMAN</v>
      </c>
      <c r="F55" s="43">
        <f>IF($D55="","",VLOOKUP($D55,'[3]Girls Do Main Draw Prep'!$A$7:$V$23,3))</f>
        <v>0</v>
      </c>
      <c r="G55" s="66"/>
      <c r="H55" s="43">
        <f>IF($D55="","",VLOOKUP($D55,'[3]Girls Do Main Draw Prep'!$A$7:$V$23,4))</f>
        <v>0</v>
      </c>
      <c r="I55" s="47"/>
      <c r="J55" s="48"/>
      <c r="K55" s="49"/>
      <c r="L55" s="48"/>
      <c r="M55" s="68"/>
      <c r="N55" s="48">
        <v>84</v>
      </c>
      <c r="O55" s="49"/>
      <c r="P55" s="48"/>
      <c r="Q55" s="50"/>
      <c r="R55" s="51"/>
    </row>
    <row r="56" spans="1:18" s="52" customFormat="1" ht="9.6" customHeight="1">
      <c r="A56" s="54"/>
      <c r="B56" s="55"/>
      <c r="C56" s="55"/>
      <c r="D56" s="55"/>
      <c r="E56" s="43" t="str">
        <f>UPPER(IF($D55="","",VLOOKUP($D55,'[3]Girls Do Main Draw Prep'!$A$7:$V$23,7)))</f>
        <v>MARDIANSYAH</v>
      </c>
      <c r="F56" s="43">
        <f>IF($D55="","",VLOOKUP($D55,'[3]Girls Do Main Draw Prep'!$A$7:$V$23,8))</f>
        <v>0</v>
      </c>
      <c r="G56" s="66"/>
      <c r="H56" s="43">
        <f>IF($D55="","",VLOOKUP($D55,'[3]Girls Do Main Draw Prep'!$A$7:$V$23,9))</f>
        <v>0</v>
      </c>
      <c r="I56" s="56"/>
      <c r="J56" s="57" t="str">
        <f>IF(I56="a",E55,IF(I56="b",E57,""))</f>
        <v/>
      </c>
      <c r="K56" s="49"/>
      <c r="L56" s="48"/>
      <c r="M56" s="68"/>
      <c r="N56" s="48"/>
      <c r="O56" s="49"/>
      <c r="P56" s="48"/>
      <c r="Q56" s="50"/>
      <c r="R56" s="51"/>
    </row>
    <row r="57" spans="1:18" s="52" customFormat="1" ht="9.6" customHeight="1">
      <c r="A57" s="54"/>
      <c r="B57" s="55"/>
      <c r="C57" s="55"/>
      <c r="D57" s="72"/>
      <c r="E57" s="48"/>
      <c r="F57" s="48"/>
      <c r="G57" s="39"/>
      <c r="H57" s="48"/>
      <c r="I57" s="59"/>
      <c r="J57" s="60" t="str">
        <f>UPPER(IF(OR(I58="a",I58="as"),E55,IF(OR(I58="b",I58="bs"),E59,)))</f>
        <v>KOMANG ANOM</v>
      </c>
      <c r="K57" s="61"/>
      <c r="L57" s="48"/>
      <c r="M57" s="68"/>
      <c r="N57" s="48"/>
      <c r="O57" s="49"/>
      <c r="P57" s="48"/>
      <c r="Q57" s="50"/>
      <c r="R57" s="51"/>
    </row>
    <row r="58" spans="1:18" s="52" customFormat="1" ht="9.6" customHeight="1">
      <c r="A58" s="54"/>
      <c r="B58" s="55"/>
      <c r="C58" s="55"/>
      <c r="D58" s="72"/>
      <c r="E58" s="48"/>
      <c r="F58" s="48"/>
      <c r="G58" s="39"/>
      <c r="H58" s="62"/>
      <c r="I58" s="63" t="s">
        <v>48</v>
      </c>
      <c r="J58" s="64" t="str">
        <f>UPPER(IF(OR(I58="a",I58="as"),E56,IF(OR(I58="b",I58="bs"),E60,)))</f>
        <v>AGUNG</v>
      </c>
      <c r="K58" s="65"/>
      <c r="L58" s="48"/>
      <c r="M58" s="68"/>
      <c r="N58" s="48"/>
      <c r="O58" s="49"/>
      <c r="P58" s="48"/>
      <c r="Q58" s="50"/>
      <c r="R58" s="51"/>
    </row>
    <row r="59" spans="1:18" s="52" customFormat="1" ht="9.6" customHeight="1">
      <c r="A59" s="54">
        <v>14</v>
      </c>
      <c r="B59" s="43">
        <f>IF($D59="","",VLOOKUP($D59,'[3]Girls Do Main Draw Prep'!$A$7:$V$23,20))</f>
        <v>0</v>
      </c>
      <c r="C59" s="43">
        <f>IF($D59="","",VLOOKUP($D59,'[3]Girls Do Main Draw Prep'!$A$7:$V$23,21))</f>
        <v>0</v>
      </c>
      <c r="D59" s="44">
        <v>14</v>
      </c>
      <c r="E59" s="43" t="str">
        <f>UPPER(IF($D59="","",VLOOKUP($D59,'[3]Girls Do Main Draw Prep'!$A$7:$V$23,2)))</f>
        <v>KOMANG ANOM</v>
      </c>
      <c r="F59" s="43" t="str">
        <f>IF($D59="","",VLOOKUP($D59,'[3]Girls Do Main Draw Prep'!$A$7:$V$23,3))</f>
        <v>Darmestan</v>
      </c>
      <c r="G59" s="66"/>
      <c r="H59" s="43">
        <f>IF($D59="","",VLOOKUP($D59,'[3]Girls Do Main Draw Prep'!$A$7:$V$23,4))</f>
        <v>0</v>
      </c>
      <c r="I59" s="67"/>
      <c r="J59" s="48">
        <v>83</v>
      </c>
      <c r="K59" s="68"/>
      <c r="L59" s="69"/>
      <c r="M59" s="75"/>
      <c r="N59" s="48"/>
      <c r="O59" s="49"/>
      <c r="P59" s="48"/>
      <c r="Q59" s="50"/>
      <c r="R59" s="51"/>
    </row>
    <row r="60" spans="1:18" s="52" customFormat="1" ht="9.6" customHeight="1">
      <c r="A60" s="54"/>
      <c r="B60" s="55"/>
      <c r="C60" s="55"/>
      <c r="D60" s="55"/>
      <c r="E60" s="43" t="str">
        <f>UPPER(IF($D59="","",VLOOKUP($D59,'[3]Girls Do Main Draw Prep'!$A$7:$V$23,7)))</f>
        <v>AGUNG</v>
      </c>
      <c r="F60" s="43" t="str">
        <f>IF($D59="","",VLOOKUP($D59,'[3]Girls Do Main Draw Prep'!$A$7:$V$23,8))</f>
        <v>Kurniawan</v>
      </c>
      <c r="G60" s="66"/>
      <c r="H60" s="43">
        <f>IF($D59="","",VLOOKUP($D59,'[3]Girls Do Main Draw Prep'!$A$7:$V$23,9))</f>
        <v>0</v>
      </c>
      <c r="I60" s="56"/>
      <c r="J60" s="48"/>
      <c r="K60" s="68"/>
      <c r="L60" s="70"/>
      <c r="M60" s="76"/>
      <c r="N60" s="48"/>
      <c r="O60" s="49"/>
      <c r="P60" s="48"/>
      <c r="Q60" s="50"/>
      <c r="R60" s="51"/>
    </row>
    <row r="61" spans="1:18" s="52" customFormat="1" ht="9.6" customHeight="1">
      <c r="A61" s="54"/>
      <c r="B61" s="55"/>
      <c r="C61" s="55"/>
      <c r="D61" s="72"/>
      <c r="E61" s="48"/>
      <c r="F61" s="48"/>
      <c r="G61" s="39"/>
      <c r="H61" s="48"/>
      <c r="I61" s="73"/>
      <c r="J61" s="48"/>
      <c r="K61" s="59"/>
      <c r="L61" s="60" t="str">
        <f>UPPER(IF(OR(K62="a",K62="as"),J57,IF(OR(K62="b",K62="bs"),J65,)))</f>
        <v>RIYADI</v>
      </c>
      <c r="M61" s="68"/>
      <c r="N61" s="48"/>
      <c r="O61" s="49"/>
      <c r="P61" s="48"/>
      <c r="Q61" s="50"/>
      <c r="R61" s="51"/>
    </row>
    <row r="62" spans="1:18" s="52" customFormat="1" ht="9.6" customHeight="1">
      <c r="A62" s="54"/>
      <c r="B62" s="55"/>
      <c r="C62" s="55"/>
      <c r="D62" s="72"/>
      <c r="E62" s="48"/>
      <c r="F62" s="48"/>
      <c r="G62" s="39"/>
      <c r="H62" s="48"/>
      <c r="I62" s="73"/>
      <c r="J62" s="62"/>
      <c r="K62" s="63" t="s">
        <v>48</v>
      </c>
      <c r="L62" s="64" t="str">
        <f>UPPER(IF(OR(K62="a",K62="as"),J58,IF(OR(K62="b",K62="bs"),J66,)))</f>
        <v>CHANDRA</v>
      </c>
      <c r="M62" s="56"/>
      <c r="N62" s="48"/>
      <c r="O62" s="49"/>
      <c r="P62" s="48"/>
      <c r="Q62" s="50"/>
      <c r="R62" s="51"/>
    </row>
    <row r="63" spans="1:18" s="52" customFormat="1" ht="9.6" customHeight="1">
      <c r="A63" s="54">
        <v>15</v>
      </c>
      <c r="B63" s="43">
        <f>IF($D63="","",VLOOKUP($D63,'[3]Girls Do Main Draw Prep'!$A$7:$V$23,20))</f>
        <v>0</v>
      </c>
      <c r="C63" s="43">
        <f>IF($D63="","",VLOOKUP($D63,'[3]Girls Do Main Draw Prep'!$A$7:$V$23,21))</f>
        <v>0</v>
      </c>
      <c r="D63" s="44">
        <v>10</v>
      </c>
      <c r="E63" s="43" t="str">
        <f>UPPER(IF($D63="","",VLOOKUP($D63,'[3]Girls Do Main Draw Prep'!$A$7:$V$23,2)))</f>
        <v>BUDHI</v>
      </c>
      <c r="F63" s="43" t="str">
        <f>IF($D63="","",VLOOKUP($D63,'[3]Girls Do Main Draw Prep'!$A$7:$V$23,3))</f>
        <v>Martono</v>
      </c>
      <c r="G63" s="66"/>
      <c r="H63" s="43">
        <f>IF($D63="","",VLOOKUP($D63,'[3]Girls Do Main Draw Prep'!$A$7:$V$23,4))</f>
        <v>0</v>
      </c>
      <c r="I63" s="47"/>
      <c r="J63" s="48"/>
      <c r="K63" s="68"/>
      <c r="L63" s="48">
        <v>82</v>
      </c>
      <c r="M63" s="49"/>
      <c r="N63" s="69"/>
      <c r="O63" s="49"/>
      <c r="P63" s="48"/>
      <c r="Q63" s="50"/>
      <c r="R63" s="51"/>
    </row>
    <row r="64" spans="1:18" s="52" customFormat="1" ht="9.6" customHeight="1">
      <c r="A64" s="54"/>
      <c r="B64" s="55"/>
      <c r="C64" s="55"/>
      <c r="D64" s="55"/>
      <c r="E64" s="43" t="str">
        <f>UPPER(IF($D63="","",VLOOKUP($D63,'[3]Girls Do Main Draw Prep'!$A$7:$V$23,7)))</f>
        <v>SUMADI</v>
      </c>
      <c r="F64" s="43" t="str">
        <f>IF($D63="","",VLOOKUP($D63,'[3]Girls Do Main Draw Prep'!$A$7:$V$23,8))</f>
        <v>Pito</v>
      </c>
      <c r="G64" s="66"/>
      <c r="H64" s="43">
        <f>IF($D63="","",VLOOKUP($D63,'[3]Girls Do Main Draw Prep'!$A$7:$V$23,9))</f>
        <v>0</v>
      </c>
      <c r="I64" s="56"/>
      <c r="J64" s="57" t="str">
        <f>IF(I64="a",E63,IF(I64="b",E65,""))</f>
        <v/>
      </c>
      <c r="K64" s="68"/>
      <c r="L64" s="48"/>
      <c r="M64" s="49"/>
      <c r="N64" s="48"/>
      <c r="O64" s="49"/>
      <c r="P64" s="48"/>
      <c r="Q64" s="50"/>
      <c r="R64" s="51"/>
    </row>
    <row r="65" spans="1:18" s="52" customFormat="1" ht="9.6" customHeight="1">
      <c r="A65" s="54"/>
      <c r="B65" s="55"/>
      <c r="C65" s="55"/>
      <c r="D65" s="55"/>
      <c r="E65" s="57"/>
      <c r="F65" s="57"/>
      <c r="G65" s="80"/>
      <c r="H65" s="57"/>
      <c r="I65" s="59"/>
      <c r="J65" s="60" t="str">
        <f>UPPER(IF(OR(I66="a",I66="as"),E63,IF(OR(I66="b",I66="bs"),E67,)))</f>
        <v>RIYADI</v>
      </c>
      <c r="K65" s="75"/>
      <c r="L65" s="48"/>
      <c r="M65" s="49"/>
      <c r="N65" s="48"/>
      <c r="O65" s="49"/>
      <c r="P65" s="48"/>
      <c r="Q65" s="50"/>
      <c r="R65" s="51"/>
    </row>
    <row r="66" spans="1:18" s="52" customFormat="1" ht="9.6" customHeight="1">
      <c r="A66" s="54"/>
      <c r="B66" s="55"/>
      <c r="C66" s="55"/>
      <c r="D66" s="55"/>
      <c r="E66" s="48"/>
      <c r="F66" s="48"/>
      <c r="G66" s="39"/>
      <c r="H66" s="62"/>
      <c r="I66" s="63" t="s">
        <v>48</v>
      </c>
      <c r="J66" s="64" t="str">
        <f>UPPER(IF(OR(I66="a",I66="as"),E64,IF(OR(I66="b",I66="bs"),E68,)))</f>
        <v>CHANDRA</v>
      </c>
      <c r="K66" s="56"/>
      <c r="L66" s="48"/>
      <c r="M66" s="49"/>
      <c r="N66" s="48"/>
      <c r="O66" s="49"/>
      <c r="P66" s="48"/>
      <c r="Q66" s="50"/>
      <c r="R66" s="51"/>
    </row>
    <row r="67" spans="1:18" s="52" customFormat="1" ht="9.6" customHeight="1">
      <c r="A67" s="42">
        <v>16</v>
      </c>
      <c r="B67" s="43">
        <f>IF($D67="","",VLOOKUP($D67,'[3]Girls Do Main Draw Prep'!$A$7:$V$23,20))</f>
        <v>0</v>
      </c>
      <c r="C67" s="43">
        <f>IF($D67="","",VLOOKUP($D67,'[3]Girls Do Main Draw Prep'!$A$7:$V$23,21))</f>
        <v>0</v>
      </c>
      <c r="D67" s="44">
        <v>2</v>
      </c>
      <c r="E67" s="45" t="str">
        <f>UPPER(IF($D67="","",VLOOKUP($D67,'[3]Girls Do Main Draw Prep'!$A$7:$V$23,2)))</f>
        <v>RIYADI</v>
      </c>
      <c r="F67" s="45" t="str">
        <f>IF($D67="","",VLOOKUP($D67,'[3]Girls Do Main Draw Prep'!$A$7:$V$23,3))</f>
        <v>Agung</v>
      </c>
      <c r="G67" s="46"/>
      <c r="H67" s="45">
        <f>IF($D67="","",VLOOKUP($D67,'[3]Girls Do Main Draw Prep'!$A$7:$V$23,4))</f>
        <v>0</v>
      </c>
      <c r="I67" s="67"/>
      <c r="J67" s="48">
        <v>80</v>
      </c>
      <c r="K67" s="49"/>
      <c r="L67" s="69"/>
      <c r="M67" s="61"/>
      <c r="N67" s="48"/>
      <c r="O67" s="49"/>
      <c r="P67" s="48"/>
      <c r="Q67" s="50"/>
      <c r="R67" s="51"/>
    </row>
    <row r="68" spans="1:18" s="52" customFormat="1" ht="9.6" customHeight="1">
      <c r="A68" s="54"/>
      <c r="B68" s="55"/>
      <c r="C68" s="55"/>
      <c r="D68" s="55"/>
      <c r="E68" s="45" t="str">
        <f>UPPER(IF($D67="","",VLOOKUP($D67,'[3]Girls Do Main Draw Prep'!$A$7:$V$23,7)))</f>
        <v>CHANDRA</v>
      </c>
      <c r="F68" s="45" t="str">
        <f>IF($D67="","",VLOOKUP($D67,'[3]Girls Do Main Draw Prep'!$A$7:$V$23,8))</f>
        <v>Kamarga</v>
      </c>
      <c r="G68" s="46"/>
      <c r="H68" s="45">
        <f>IF($D67="","",VLOOKUP($D67,'[3]Girls Do Main Draw Prep'!$A$7:$V$23,9))</f>
        <v>0</v>
      </c>
      <c r="I68" s="56"/>
      <c r="J68" s="48"/>
      <c r="K68" s="49"/>
      <c r="L68" s="70"/>
      <c r="M68" s="71"/>
      <c r="N68" s="48"/>
      <c r="O68" s="49"/>
      <c r="P68" s="48"/>
      <c r="Q68" s="50"/>
      <c r="R68" s="51"/>
    </row>
    <row r="69" spans="1:18" s="52" customFormat="1" ht="9.6" customHeight="1">
      <c r="A69" s="81"/>
      <c r="B69" s="82"/>
      <c r="C69" s="82"/>
      <c r="D69" s="83"/>
      <c r="E69" s="84"/>
      <c r="F69" s="84"/>
      <c r="G69" s="85"/>
      <c r="H69" s="84"/>
      <c r="I69" s="86"/>
      <c r="J69" s="87"/>
      <c r="K69" s="88"/>
      <c r="L69" s="87"/>
      <c r="M69" s="88"/>
      <c r="N69" s="87"/>
      <c r="O69" s="88"/>
      <c r="P69" s="87"/>
      <c r="Q69" s="88"/>
      <c r="R69" s="51"/>
    </row>
    <row r="70" spans="1:18" s="93" customFormat="1" ht="6" customHeight="1">
      <c r="A70" s="81"/>
      <c r="B70" s="82"/>
      <c r="C70" s="82"/>
      <c r="D70" s="83"/>
      <c r="E70" s="84"/>
      <c r="F70" s="84"/>
      <c r="G70" s="89"/>
      <c r="H70" s="84"/>
      <c r="I70" s="86"/>
      <c r="J70" s="87"/>
      <c r="K70" s="88"/>
      <c r="L70" s="90"/>
      <c r="M70" s="91"/>
      <c r="N70" s="90"/>
      <c r="O70" s="91"/>
      <c r="P70" s="90"/>
      <c r="Q70" s="91"/>
      <c r="R70" s="92"/>
    </row>
    <row r="71" spans="1:17" s="105" customFormat="1" ht="10.5" customHeight="1">
      <c r="A71" s="94" t="s">
        <v>19</v>
      </c>
      <c r="B71" s="95"/>
      <c r="C71" s="96"/>
      <c r="D71" s="97" t="s">
        <v>20</v>
      </c>
      <c r="E71" s="98" t="s">
        <v>21</v>
      </c>
      <c r="F71" s="98"/>
      <c r="G71" s="98"/>
      <c r="H71" s="99"/>
      <c r="I71" s="98" t="s">
        <v>20</v>
      </c>
      <c r="J71" s="98" t="s">
        <v>22</v>
      </c>
      <c r="K71" s="100"/>
      <c r="L71" s="98" t="s">
        <v>23</v>
      </c>
      <c r="M71" s="101"/>
      <c r="N71" s="102" t="s">
        <v>24</v>
      </c>
      <c r="O71" s="102"/>
      <c r="P71" s="103" t="s">
        <v>125</v>
      </c>
      <c r="Q71" s="104"/>
    </row>
    <row r="72" spans="1:17" s="105" customFormat="1" ht="9" customHeight="1">
      <c r="A72" s="106" t="s">
        <v>25</v>
      </c>
      <c r="B72" s="107"/>
      <c r="C72" s="108"/>
      <c r="D72" s="109">
        <v>1</v>
      </c>
      <c r="E72" s="110" t="str">
        <f>IF(D72&gt;$Q$79,,UPPER(VLOOKUP(D72,'[3]Girls Do Main Draw Prep'!$A$7:$R$23,2)))</f>
        <v>ARYO</v>
      </c>
      <c r="F72" s="111"/>
      <c r="G72" s="111"/>
      <c r="H72" s="112"/>
      <c r="I72" s="113" t="s">
        <v>26</v>
      </c>
      <c r="J72" s="107"/>
      <c r="K72" s="114"/>
      <c r="L72" s="107"/>
      <c r="M72" s="115"/>
      <c r="N72" s="116" t="s">
        <v>27</v>
      </c>
      <c r="O72" s="117"/>
      <c r="P72" s="117"/>
      <c r="Q72" s="118"/>
    </row>
    <row r="73" spans="1:17" s="105" customFormat="1" ht="9" customHeight="1">
      <c r="A73" s="106" t="s">
        <v>28</v>
      </c>
      <c r="B73" s="107"/>
      <c r="C73" s="108"/>
      <c r="D73" s="109"/>
      <c r="E73" s="110" t="str">
        <f>IF(D72&gt;$Q$79,,UPPER(VLOOKUP(D72,'[3]Girls Do Main Draw Prep'!$A$7:$R$23,7)))</f>
        <v>ERWIN</v>
      </c>
      <c r="F73" s="111"/>
      <c r="G73" s="111"/>
      <c r="H73" s="112"/>
      <c r="I73" s="113"/>
      <c r="J73" s="107"/>
      <c r="K73" s="114"/>
      <c r="L73" s="107"/>
      <c r="M73" s="115"/>
      <c r="N73" s="119"/>
      <c r="O73" s="120"/>
      <c r="P73" s="119"/>
      <c r="Q73" s="121"/>
    </row>
    <row r="74" spans="1:17" s="105" customFormat="1" ht="9" customHeight="1">
      <c r="A74" s="122" t="s">
        <v>29</v>
      </c>
      <c r="B74" s="119"/>
      <c r="C74" s="123"/>
      <c r="D74" s="109">
        <v>2</v>
      </c>
      <c r="E74" s="110" t="str">
        <f>IF(D74&gt;$Q$79,,UPPER(VLOOKUP(D74,'[3]Girls Do Main Draw Prep'!$A$7:$R$23,2)))</f>
        <v>RIYADI</v>
      </c>
      <c r="F74" s="111"/>
      <c r="G74" s="111"/>
      <c r="H74" s="112"/>
      <c r="I74" s="113" t="s">
        <v>30</v>
      </c>
      <c r="J74" s="107"/>
      <c r="K74" s="114"/>
      <c r="L74" s="107"/>
      <c r="M74" s="115"/>
      <c r="N74" s="116" t="s">
        <v>31</v>
      </c>
      <c r="O74" s="117"/>
      <c r="P74" s="117"/>
      <c r="Q74" s="118"/>
    </row>
    <row r="75" spans="1:17" s="105" customFormat="1" ht="9" customHeight="1">
      <c r="A75" s="124"/>
      <c r="B75" s="125"/>
      <c r="C75" s="126"/>
      <c r="D75" s="109"/>
      <c r="E75" s="110" t="str">
        <f>IF(D74&gt;$Q$79,,UPPER(VLOOKUP(D74,'[3]Girls Do Main Draw Prep'!$A$7:$R$23,7)))</f>
        <v>CHANDRA</v>
      </c>
      <c r="F75" s="111"/>
      <c r="G75" s="111"/>
      <c r="H75" s="112"/>
      <c r="I75" s="113"/>
      <c r="J75" s="107"/>
      <c r="K75" s="114"/>
      <c r="L75" s="107"/>
      <c r="M75" s="115"/>
      <c r="N75" s="107"/>
      <c r="O75" s="114"/>
      <c r="P75" s="107"/>
      <c r="Q75" s="115"/>
    </row>
    <row r="76" spans="1:17" s="105" customFormat="1" ht="9" customHeight="1">
      <c r="A76" s="127" t="s">
        <v>32</v>
      </c>
      <c r="B76" s="128"/>
      <c r="C76" s="129"/>
      <c r="D76" s="109">
        <v>3</v>
      </c>
      <c r="E76" s="110" t="str">
        <f>IF(D76&gt;$Q$79,,UPPER(VLOOKUP(D76,'[3]Girls Do Main Draw Prep'!$A$7:$R$23,2)))</f>
        <v>WINDRIYO</v>
      </c>
      <c r="F76" s="111"/>
      <c r="G76" s="111"/>
      <c r="H76" s="112"/>
      <c r="I76" s="113" t="s">
        <v>33</v>
      </c>
      <c r="J76" s="107"/>
      <c r="K76" s="114"/>
      <c r="L76" s="107"/>
      <c r="M76" s="115"/>
      <c r="N76" s="119"/>
      <c r="O76" s="120"/>
      <c r="P76" s="119"/>
      <c r="Q76" s="121"/>
    </row>
    <row r="77" spans="1:17" s="105" customFormat="1" ht="9" customHeight="1">
      <c r="A77" s="106" t="s">
        <v>25</v>
      </c>
      <c r="B77" s="107"/>
      <c r="C77" s="108"/>
      <c r="D77" s="109"/>
      <c r="E77" s="110" t="str">
        <f>IF(D76&gt;$Q$79,,UPPER(VLOOKUP(D76,'[3]Girls Do Main Draw Prep'!$A$7:$R$23,7)))</f>
        <v>MADE ALLAN</v>
      </c>
      <c r="F77" s="111"/>
      <c r="G77" s="111"/>
      <c r="H77" s="112"/>
      <c r="I77" s="113"/>
      <c r="J77" s="107"/>
      <c r="K77" s="114"/>
      <c r="L77" s="107"/>
      <c r="M77" s="115"/>
      <c r="N77" s="116" t="s">
        <v>56</v>
      </c>
      <c r="O77" s="117"/>
      <c r="P77" s="117"/>
      <c r="Q77" s="118"/>
    </row>
    <row r="78" spans="1:17" s="105" customFormat="1" ht="9" customHeight="1">
      <c r="A78" s="106" t="s">
        <v>34</v>
      </c>
      <c r="B78" s="107"/>
      <c r="C78" s="130"/>
      <c r="D78" s="109">
        <v>4</v>
      </c>
      <c r="E78" s="110" t="str">
        <f>IF(D78&gt;$Q$79,,UPPER(VLOOKUP(D78,'[3]Girls Do Main Draw Prep'!$A$7:$R$23,2)))</f>
        <v>RIKO</v>
      </c>
      <c r="F78" s="111"/>
      <c r="G78" s="111"/>
      <c r="H78" s="112"/>
      <c r="I78" s="113" t="s">
        <v>35</v>
      </c>
      <c r="J78" s="107"/>
      <c r="K78" s="114"/>
      <c r="L78" s="107"/>
      <c r="M78" s="115"/>
      <c r="N78" s="107"/>
      <c r="O78" s="114"/>
      <c r="P78" s="107"/>
      <c r="Q78" s="115"/>
    </row>
    <row r="79" spans="1:17" s="105" customFormat="1" ht="9" customHeight="1">
      <c r="A79" s="122" t="s">
        <v>36</v>
      </c>
      <c r="B79" s="119"/>
      <c r="C79" s="131"/>
      <c r="D79" s="132"/>
      <c r="E79" s="133" t="str">
        <f>IF(D78&gt;$Q$79,,UPPER(VLOOKUP(D78,'[3]Girls Do Main Draw Prep'!$A$7:$R$23,7)))</f>
        <v>BOBBY</v>
      </c>
      <c r="F79" s="134"/>
      <c r="G79" s="134"/>
      <c r="H79" s="135"/>
      <c r="I79" s="136"/>
      <c r="J79" s="119"/>
      <c r="K79" s="120"/>
      <c r="L79" s="119"/>
      <c r="M79" s="121"/>
      <c r="N79" s="119" t="str">
        <f>Q4</f>
        <v>Eka Rahmat</v>
      </c>
      <c r="O79" s="120"/>
      <c r="P79" s="119"/>
      <c r="Q79" s="137">
        <f>MIN(4,'[3]Girls Do Main Draw Prep'!$V$5)</f>
        <v>4</v>
      </c>
    </row>
    <row r="80" ht="15.75" customHeight="1"/>
    <row r="81" ht="9" customHeight="1"/>
  </sheetData>
  <conditionalFormatting sqref="B7 B11 B15 B19 B23 B27 B31 B35 B39 B43 B47 B51 B55 B59 B63 B67">
    <cfRule type="cellIs" priority="1" dxfId="10" operator="equal" stopIfTrue="1">
      <formula>"DA"</formula>
    </cfRule>
  </conditionalFormatting>
  <conditionalFormatting sqref="H10 H58 H42 H50 H34 H26 H18 H66 J30 L22 N38 J62 J46 L54 J14">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2" stopIfTrue="1">
      <formula>$N$1="CU"</formula>
    </cfRule>
  </conditionalFormatting>
  <conditionalFormatting sqref="E7 E11 E15 E19 E23 E27 E31 E35 E39 E43 E47 E51 E55 E59 E63 E67">
    <cfRule type="cellIs" priority="10" dxfId="1" operator="equal" stopIfTrue="1">
      <formula>"Bye"</formula>
    </cfRule>
  </conditionalFormatting>
  <conditionalFormatting sqref="D7 D11 D15 D19 D23 D27 D31 D35 D39 D43 D47 D51 D55 D59 D63 D67">
    <cfRule type="cellIs" priority="11" dxfId="0"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6"/>
  <drawing r:id="rId3"/>
  <legacyDrawing r:id="rId2"/>
  <mc:AlternateContent xmlns:mc="http://schemas.openxmlformats.org/markup-compatibility/2006">
    <mc:Choice Requires="x14">
      <controls>
        <mc:AlternateContent>
          <mc:Choice Requires="x14">
            <control xmlns:r="http://schemas.openxmlformats.org/officeDocument/2006/relationships" shapeId="2049" r:id="rId4" name="Button 1">
              <controlPr defaultSize="0" print="0" autoFill="0" autoPict="0" macro="[0]!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mc:Choice Requires="x14">
            <control xmlns:r="http://schemas.openxmlformats.org/officeDocument/2006/relationships" shapeId="2050" r:id="rId5" name="Button 2">
              <controlPr defaultSize="0" print="0" autoFill="0" autoPict="0" macro="[0]!Jun_Hide_CU">
                <anchor moveWithCells="1" sizeWithCells="1">
                  <from>
                    <xdr:col>11</xdr:col>
                    <xdr:colOff>485775</xdr:colOff>
                    <xdr:row>0</xdr:row>
                    <xdr:rowOff>171450</xdr:rowOff>
                  </from>
                  <to>
                    <xdr:col>13</xdr:col>
                    <xdr:colOff>342900</xdr:colOff>
                    <xdr:row>1</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9"/>
  <sheetViews>
    <sheetView showGridLines="0" showZeros="0" workbookViewId="0" topLeftCell="A30">
      <selection activeCell="P68" sqref="P68"/>
    </sheetView>
  </sheetViews>
  <sheetFormatPr defaultColWidth="9.140625" defaultRowHeight="12.75"/>
  <cols>
    <col min="1" max="2" width="3.28125" style="0" customWidth="1"/>
    <col min="3" max="3" width="4.7109375" style="0" customWidth="1"/>
    <col min="4" max="4" width="4.28125" style="0" customWidth="1"/>
    <col min="5" max="5" width="16.421875" style="0" customWidth="1"/>
    <col min="6" max="6" width="2.7109375" style="0" customWidth="1"/>
    <col min="7" max="7" width="10.2812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1" customWidth="1"/>
    <col min="14" max="14" width="10.7109375" style="0" customWidth="1"/>
    <col min="15" max="15" width="1.7109375" style="138" customWidth="1"/>
    <col min="16" max="16" width="10.7109375" style="0" customWidth="1"/>
    <col min="17" max="17" width="1.7109375" style="11" customWidth="1"/>
    <col min="19" max="19" width="8.7109375" style="0" customWidth="1"/>
    <col min="20" max="20" width="8.8515625" style="0" hidden="1" customWidth="1"/>
    <col min="21" max="21" width="5.7109375" style="0" customWidth="1"/>
  </cols>
  <sheetData>
    <row r="1" spans="1:17" s="3" customFormat="1" ht="21.75" customHeight="1">
      <c r="A1" s="1" t="s">
        <v>0</v>
      </c>
      <c r="B1" s="2"/>
      <c r="I1" s="4"/>
      <c r="J1" s="5"/>
      <c r="K1" s="5"/>
      <c r="L1" s="6"/>
      <c r="M1" s="4"/>
      <c r="N1" s="4" t="s">
        <v>1</v>
      </c>
      <c r="O1" s="4"/>
      <c r="Q1" s="4"/>
    </row>
    <row r="2" spans="1:17" s="10" customFormat="1" ht="18">
      <c r="A2" s="7" t="s">
        <v>2</v>
      </c>
      <c r="B2" s="7"/>
      <c r="C2" s="7"/>
      <c r="D2" s="7"/>
      <c r="E2" s="7"/>
      <c r="F2" s="8"/>
      <c r="G2" s="9" t="s">
        <v>60</v>
      </c>
      <c r="I2" s="11"/>
      <c r="J2" s="5"/>
      <c r="K2" s="5"/>
      <c r="L2" s="5"/>
      <c r="M2" s="11"/>
      <c r="O2" s="11"/>
      <c r="Q2" s="11"/>
    </row>
    <row r="3" spans="1:17" s="18" customFormat="1" ht="10.5" customHeight="1">
      <c r="A3" s="12" t="s">
        <v>4</v>
      </c>
      <c r="B3" s="12"/>
      <c r="C3" s="12"/>
      <c r="D3" s="12"/>
      <c r="E3" s="12"/>
      <c r="F3" s="12" t="s">
        <v>5</v>
      </c>
      <c r="G3" s="12"/>
      <c r="H3" s="12"/>
      <c r="I3" s="13"/>
      <c r="J3" s="14"/>
      <c r="K3" s="15"/>
      <c r="L3" s="16"/>
      <c r="M3" s="13"/>
      <c r="N3" s="12"/>
      <c r="O3" s="13"/>
      <c r="P3" s="12"/>
      <c r="Q3" s="17" t="s">
        <v>6</v>
      </c>
    </row>
    <row r="4" spans="1:17" s="29" customFormat="1" ht="11.25" customHeight="1" thickBot="1">
      <c r="A4" s="19" t="s">
        <v>7</v>
      </c>
      <c r="B4" s="20"/>
      <c r="C4" s="20"/>
      <c r="D4" s="21"/>
      <c r="E4" s="21"/>
      <c r="F4" s="22" t="str">
        <f>'[2]Week SetUp'!$C$10</f>
        <v>Kelapa Gading, DKI</v>
      </c>
      <c r="G4" s="23"/>
      <c r="H4" s="21"/>
      <c r="I4" s="24"/>
      <c r="J4" s="25">
        <f>'[2]Week SetUp'!$D$10</f>
        <v>0</v>
      </c>
      <c r="K4" s="26"/>
      <c r="L4" s="27">
        <f>'[2]Week SetUp'!$A$12</f>
        <v>0</v>
      </c>
      <c r="M4" s="24"/>
      <c r="N4" s="21"/>
      <c r="O4" s="24"/>
      <c r="P4" s="21"/>
      <c r="Q4" s="28" t="s">
        <v>8</v>
      </c>
    </row>
    <row r="5" spans="1:17" s="35" customFormat="1" ht="9.75">
      <c r="A5" s="30"/>
      <c r="B5" s="31" t="s">
        <v>9</v>
      </c>
      <c r="C5" s="31" t="str">
        <f>IF(OR(F2="Week 3",F2="Masters"),"CP","Rank")</f>
        <v>Rank</v>
      </c>
      <c r="D5" s="31" t="s">
        <v>10</v>
      </c>
      <c r="E5" s="32" t="s">
        <v>11</v>
      </c>
      <c r="F5" s="32" t="s">
        <v>12</v>
      </c>
      <c r="G5" s="32"/>
      <c r="H5" s="32" t="s">
        <v>13</v>
      </c>
      <c r="I5" s="32"/>
      <c r="J5" s="31" t="s">
        <v>14</v>
      </c>
      <c r="K5" s="33"/>
      <c r="L5" s="31" t="s">
        <v>15</v>
      </c>
      <c r="M5" s="33"/>
      <c r="N5" s="31" t="s">
        <v>16</v>
      </c>
      <c r="O5" s="33"/>
      <c r="P5" s="31" t="s">
        <v>17</v>
      </c>
      <c r="Q5" s="34"/>
    </row>
    <row r="6" spans="1:17" s="35" customFormat="1" ht="3.75" customHeight="1" thickBot="1">
      <c r="A6" s="36"/>
      <c r="B6" s="37"/>
      <c r="C6" s="37"/>
      <c r="D6" s="37"/>
      <c r="E6" s="38"/>
      <c r="F6" s="38"/>
      <c r="G6" s="39"/>
      <c r="H6" s="38"/>
      <c r="I6" s="40"/>
      <c r="J6" s="37"/>
      <c r="K6" s="40"/>
      <c r="L6" s="37"/>
      <c r="M6" s="40"/>
      <c r="N6" s="37"/>
      <c r="O6" s="40"/>
      <c r="P6" s="37"/>
      <c r="Q6" s="41"/>
    </row>
    <row r="7" spans="1:20" s="52" customFormat="1" ht="10.5" customHeight="1">
      <c r="A7" s="42">
        <v>1</v>
      </c>
      <c r="B7" s="43">
        <f>IF($D7="","",VLOOKUP($D7,'[2]Boys Do Main Draw Prep'!$A$7:$V$23,20))</f>
        <v>0</v>
      </c>
      <c r="C7" s="43">
        <f>IF($D7="","",VLOOKUP($D7,'[2]Boys Do Main Draw Prep'!$A$7:$V$23,21))</f>
        <v>0</v>
      </c>
      <c r="D7" s="44">
        <v>1</v>
      </c>
      <c r="E7" s="45" t="str">
        <f>UPPER(IF($D7="","",VLOOKUP($D7,'[2]Boys Do Main Draw Prep'!$A$7:$V$23,2)))</f>
        <v>NURUL</v>
      </c>
      <c r="F7" s="45"/>
      <c r="G7" s="46"/>
      <c r="H7" s="45">
        <f>IF($D7="","",VLOOKUP($D7,'[2]Boys Do Main Draw Prep'!$A$7:$V$23,4))</f>
        <v>0</v>
      </c>
      <c r="I7" s="47"/>
      <c r="J7" s="48"/>
      <c r="K7" s="49"/>
      <c r="L7" s="48"/>
      <c r="M7" s="49"/>
      <c r="N7" s="48"/>
      <c r="O7" s="49"/>
      <c r="P7" s="48"/>
      <c r="Q7" s="50"/>
      <c r="R7" s="51"/>
      <c r="T7" s="53" t="str">
        <f>'[2]SetUp Officials'!P21</f>
        <v>Umpire</v>
      </c>
    </row>
    <row r="8" spans="1:20" s="52" customFormat="1" ht="9.6" customHeight="1">
      <c r="A8" s="54"/>
      <c r="B8" s="55"/>
      <c r="C8" s="55"/>
      <c r="D8" s="55"/>
      <c r="E8" s="45" t="str">
        <f>UPPER(IF($D7="","",VLOOKUP($D7,'[2]Boys Do Main Draw Prep'!$A$7:$V$23,7)))</f>
        <v>PUNGKY</v>
      </c>
      <c r="F8" s="45" t="str">
        <f>IF($D7="","",VLOOKUP($D7,'[2]Boys Do Main Draw Prep'!$A$7:$V$23,8))</f>
        <v xml:space="preserve">Haryono </v>
      </c>
      <c r="G8" s="46"/>
      <c r="H8" s="45">
        <f>IF($D7="","",VLOOKUP($D7,'[2]Boys Do Main Draw Prep'!$A$7:$V$23,9))</f>
        <v>0</v>
      </c>
      <c r="I8" s="56"/>
      <c r="J8" s="57" t="str">
        <f>IF(I8="a",E7,IF(I8="b",E9,""))</f>
        <v/>
      </c>
      <c r="K8" s="49"/>
      <c r="L8" s="48"/>
      <c r="M8" s="49"/>
      <c r="N8" s="48"/>
      <c r="O8" s="49"/>
      <c r="P8" s="48"/>
      <c r="Q8" s="50"/>
      <c r="R8" s="51"/>
      <c r="T8" s="58" t="str">
        <f>'[2]SetUp Officials'!P22</f>
        <v xml:space="preserve"> </v>
      </c>
    </row>
    <row r="9" spans="1:20" s="52" customFormat="1" ht="9.6" customHeight="1">
      <c r="A9" s="54"/>
      <c r="B9" s="55"/>
      <c r="C9" s="55"/>
      <c r="D9" s="55"/>
      <c r="E9" s="48"/>
      <c r="F9" s="48"/>
      <c r="G9" s="39"/>
      <c r="H9" s="48"/>
      <c r="I9" s="59"/>
      <c r="J9" s="60" t="str">
        <f>UPPER(IF(OR(I10="a",I10="as"),E7,IF(OR(I10="b",I10="bs"),E11,)))</f>
        <v>NURUL</v>
      </c>
      <c r="K9" s="61"/>
      <c r="L9" s="48"/>
      <c r="M9" s="49"/>
      <c r="N9" s="48"/>
      <c r="O9" s="49"/>
      <c r="P9" s="48"/>
      <c r="Q9" s="50"/>
      <c r="R9" s="51"/>
      <c r="T9" s="58" t="str">
        <f>'[2]SetUp Officials'!P23</f>
        <v xml:space="preserve"> </v>
      </c>
    </row>
    <row r="10" spans="1:20" s="52" customFormat="1" ht="9.6" customHeight="1">
      <c r="A10" s="54"/>
      <c r="B10" s="55"/>
      <c r="C10" s="55"/>
      <c r="D10" s="55"/>
      <c r="E10" s="48"/>
      <c r="F10" s="48"/>
      <c r="G10" s="39"/>
      <c r="H10" s="62"/>
      <c r="I10" s="63" t="s">
        <v>18</v>
      </c>
      <c r="J10" s="64" t="str">
        <f>UPPER(IF(OR(I10="a",I10="as"),E8,IF(OR(I10="b",I10="bs"),E12,)))</f>
        <v>PUNGKY</v>
      </c>
      <c r="K10" s="65"/>
      <c r="L10" s="48"/>
      <c r="M10" s="49"/>
      <c r="N10" s="48"/>
      <c r="O10" s="49"/>
      <c r="P10" s="48"/>
      <c r="Q10" s="50"/>
      <c r="R10" s="51"/>
      <c r="T10" s="58" t="str">
        <f>'[2]SetUp Officials'!P24</f>
        <v xml:space="preserve"> </v>
      </c>
    </row>
    <row r="11" spans="1:20" s="52" customFormat="1" ht="9.6" customHeight="1">
      <c r="A11" s="54">
        <v>2</v>
      </c>
      <c r="B11" s="43">
        <f>IF($D11="","",VLOOKUP($D11,'[2]Boys Do Main Draw Prep'!$A$7:$V$23,20))</f>
        <v>0</v>
      </c>
      <c r="C11" s="43">
        <f>IF($D11="","",VLOOKUP($D11,'[2]Boys Do Main Draw Prep'!$A$7:$V$23,21))</f>
        <v>0</v>
      </c>
      <c r="D11" s="44">
        <v>14</v>
      </c>
      <c r="E11" s="43" t="str">
        <f>UPPER(IF($D11="","",VLOOKUP($D11,'[2]Boys Do Main Draw Prep'!$A$7:$V$23,2)))</f>
        <v>ACHMAD</v>
      </c>
      <c r="F11" s="43" t="str">
        <f>IF($D11="","",VLOOKUP($D11,'[2]Boys Do Main Draw Prep'!$A$7:$V$23,3))</f>
        <v>Irzam</v>
      </c>
      <c r="G11" s="66"/>
      <c r="H11" s="43">
        <f>IF($D11="","",VLOOKUP($D11,'[2]Boys Do Main Draw Prep'!$A$7:$V$23,4))</f>
        <v>0</v>
      </c>
      <c r="I11" s="67"/>
      <c r="J11" s="48">
        <v>84</v>
      </c>
      <c r="K11" s="68"/>
      <c r="L11" s="69"/>
      <c r="M11" s="61"/>
      <c r="N11" s="48"/>
      <c r="O11" s="49"/>
      <c r="P11" s="48"/>
      <c r="Q11" s="50"/>
      <c r="R11" s="51"/>
      <c r="T11" s="58" t="str">
        <f>'[2]SetUp Officials'!P25</f>
        <v xml:space="preserve"> </v>
      </c>
    </row>
    <row r="12" spans="1:20" s="52" customFormat="1" ht="9.6" customHeight="1">
      <c r="A12" s="54"/>
      <c r="B12" s="55"/>
      <c r="C12" s="55"/>
      <c r="D12" s="55"/>
      <c r="E12" s="43" t="str">
        <f>UPPER(IF($D11="","",VLOOKUP($D11,'[2]Boys Do Main Draw Prep'!$A$7:$V$23,7)))</f>
        <v>DIDI</v>
      </c>
      <c r="F12" s="43" t="str">
        <f>IF($D11="","",VLOOKUP($D11,'[2]Boys Do Main Draw Prep'!$A$7:$V$23,8))</f>
        <v>Yunanto</v>
      </c>
      <c r="G12" s="66"/>
      <c r="H12" s="43">
        <f>IF($D11="","",VLOOKUP($D11,'[2]Boys Do Main Draw Prep'!$A$7:$V$23,9))</f>
        <v>0</v>
      </c>
      <c r="I12" s="56"/>
      <c r="J12" s="48"/>
      <c r="K12" s="68"/>
      <c r="L12" s="70"/>
      <c r="M12" s="71"/>
      <c r="N12" s="48"/>
      <c r="O12" s="49"/>
      <c r="P12" s="48"/>
      <c r="Q12" s="50"/>
      <c r="R12" s="51"/>
      <c r="T12" s="58" t="str">
        <f>'[2]SetUp Officials'!P26</f>
        <v xml:space="preserve"> </v>
      </c>
    </row>
    <row r="13" spans="1:20" s="52" customFormat="1" ht="9.6" customHeight="1">
      <c r="A13" s="54"/>
      <c r="B13" s="55"/>
      <c r="C13" s="55"/>
      <c r="D13" s="72"/>
      <c r="E13" s="48"/>
      <c r="F13" s="48"/>
      <c r="G13" s="39"/>
      <c r="H13" s="48"/>
      <c r="I13" s="73"/>
      <c r="J13" s="48"/>
      <c r="K13" s="59"/>
      <c r="L13" s="60" t="str">
        <f>UPPER(IF(OR(K14="a",K14="as"),J9,IF(OR(K14="b",K14="bs"),J17,)))</f>
        <v>NURUL</v>
      </c>
      <c r="M13" s="49"/>
      <c r="N13" s="48"/>
      <c r="O13" s="49"/>
      <c r="P13" s="48"/>
      <c r="Q13" s="50"/>
      <c r="R13" s="51"/>
      <c r="T13" s="58" t="str">
        <f>'[2]SetUp Officials'!P27</f>
        <v xml:space="preserve"> </v>
      </c>
    </row>
    <row r="14" spans="1:20" s="52" customFormat="1" ht="9.6" customHeight="1">
      <c r="A14" s="54"/>
      <c r="B14" s="55"/>
      <c r="C14" s="55"/>
      <c r="D14" s="72"/>
      <c r="E14" s="48"/>
      <c r="F14" s="48"/>
      <c r="G14" s="39"/>
      <c r="H14" s="48"/>
      <c r="I14" s="73"/>
      <c r="J14" s="62"/>
      <c r="K14" s="63" t="s">
        <v>18</v>
      </c>
      <c r="L14" s="64" t="str">
        <f>UPPER(IF(OR(K14="a",K14="as"),J10,IF(OR(K14="b",K14="bs"),J18,)))</f>
        <v>PUNGKY</v>
      </c>
      <c r="M14" s="65"/>
      <c r="N14" s="48"/>
      <c r="O14" s="49"/>
      <c r="P14" s="48"/>
      <c r="Q14" s="50"/>
      <c r="R14" s="51"/>
      <c r="T14" s="58" t="str">
        <f>'[2]SetUp Officials'!P28</f>
        <v xml:space="preserve"> </v>
      </c>
    </row>
    <row r="15" spans="1:20" s="52" customFormat="1" ht="9.6" customHeight="1">
      <c r="A15" s="54">
        <v>3</v>
      </c>
      <c r="B15" s="43">
        <f>IF($D15="","",VLOOKUP($D15,'[2]Boys Do Main Draw Prep'!$A$7:$V$23,20))</f>
        <v>0</v>
      </c>
      <c r="C15" s="43">
        <f>IF($D15="","",VLOOKUP($D15,'[2]Boys Do Main Draw Prep'!$A$7:$V$23,21))</f>
        <v>0</v>
      </c>
      <c r="D15" s="44">
        <v>7</v>
      </c>
      <c r="E15" s="43" t="str">
        <f>UPPER(IF($D15="","",VLOOKUP($D15,'[2]Boys Do Main Draw Prep'!$A$7:$V$23,2)))</f>
        <v>TATANG</v>
      </c>
      <c r="F15" s="43" t="str">
        <f>IF($D15="","",VLOOKUP($D15,'[2]Boys Do Main Draw Prep'!$A$7:$V$23,3))</f>
        <v>Hendra</v>
      </c>
      <c r="G15" s="66"/>
      <c r="H15" s="43">
        <f>IF($D15="","",VLOOKUP($D15,'[2]Boys Do Main Draw Prep'!$A$7:$V$23,4))</f>
        <v>0</v>
      </c>
      <c r="I15" s="47"/>
      <c r="J15" s="48"/>
      <c r="K15" s="68"/>
      <c r="L15" s="48">
        <v>83</v>
      </c>
      <c r="M15" s="68"/>
      <c r="N15" s="69"/>
      <c r="O15" s="49"/>
      <c r="P15" s="48"/>
      <c r="Q15" s="50"/>
      <c r="R15" s="51"/>
      <c r="T15" s="58" t="str">
        <f>'[2]SetUp Officials'!P29</f>
        <v xml:space="preserve"> </v>
      </c>
    </row>
    <row r="16" spans="1:20" s="52" customFormat="1" ht="9.6" customHeight="1" thickBot="1">
      <c r="A16" s="54"/>
      <c r="B16" s="55"/>
      <c r="C16" s="55"/>
      <c r="D16" s="55"/>
      <c r="E16" s="43" t="str">
        <f>UPPER(IF($D15="","",VLOOKUP($D15,'[2]Boys Do Main Draw Prep'!$A$7:$V$23,7)))</f>
        <v>ARIYANTO BUDI</v>
      </c>
      <c r="F16" s="43" t="str">
        <f>IF($D15="","",VLOOKUP($D15,'[2]Boys Do Main Draw Prep'!$A$7:$V$23,8))</f>
        <v>Santoso</v>
      </c>
      <c r="G16" s="66"/>
      <c r="H16" s="43">
        <f>IF($D15="","",VLOOKUP($D15,'[2]Boys Do Main Draw Prep'!$A$7:$V$23,9))</f>
        <v>0</v>
      </c>
      <c r="I16" s="56"/>
      <c r="J16" s="57" t="str">
        <f>IF(I16="a",E15,IF(I16="b",E17,""))</f>
        <v/>
      </c>
      <c r="K16" s="68"/>
      <c r="L16" s="48"/>
      <c r="M16" s="68"/>
      <c r="N16" s="48"/>
      <c r="O16" s="49"/>
      <c r="P16" s="48"/>
      <c r="Q16" s="50"/>
      <c r="R16" s="51"/>
      <c r="T16" s="74" t="str">
        <f>'[2]SetUp Officials'!P30</f>
        <v>None</v>
      </c>
    </row>
    <row r="17" spans="1:18" s="52" customFormat="1" ht="9.6" customHeight="1">
      <c r="A17" s="54"/>
      <c r="B17" s="55"/>
      <c r="C17" s="55"/>
      <c r="D17" s="72"/>
      <c r="E17" s="48"/>
      <c r="F17" s="48"/>
      <c r="G17" s="39"/>
      <c r="H17" s="48"/>
      <c r="I17" s="59"/>
      <c r="J17" s="60" t="str">
        <f>UPPER(IF(OR(I18="a",I18="as"),E15,IF(OR(I18="b",I18="bs"),E19,)))</f>
        <v>WINARDONO</v>
      </c>
      <c r="K17" s="75"/>
      <c r="L17" s="48"/>
      <c r="M17" s="68"/>
      <c r="N17" s="48"/>
      <c r="O17" s="49"/>
      <c r="P17" s="48"/>
      <c r="Q17" s="50"/>
      <c r="R17" s="51"/>
    </row>
    <row r="18" spans="1:18" s="52" customFormat="1" ht="9.6" customHeight="1">
      <c r="A18" s="54"/>
      <c r="B18" s="55"/>
      <c r="C18" s="55"/>
      <c r="D18" s="72"/>
      <c r="E18" s="48"/>
      <c r="F18" s="48"/>
      <c r="G18" s="39"/>
      <c r="H18" s="62"/>
      <c r="I18" s="63" t="s">
        <v>48</v>
      </c>
      <c r="J18" s="64" t="str">
        <f>UPPER(IF(OR(I18="a",I18="as"),E16,IF(OR(I18="b",I18="bs"),E20,)))</f>
        <v>YANI IRWANIF</v>
      </c>
      <c r="K18" s="56"/>
      <c r="L18" s="48"/>
      <c r="M18" s="68"/>
      <c r="N18" s="48"/>
      <c r="O18" s="49"/>
      <c r="P18" s="48"/>
      <c r="Q18" s="50"/>
      <c r="R18" s="51"/>
    </row>
    <row r="19" spans="1:18" s="52" customFormat="1" ht="9.6" customHeight="1">
      <c r="A19" s="54">
        <v>4</v>
      </c>
      <c r="B19" s="43">
        <f>IF($D19="","",VLOOKUP($D19,'[2]Boys Do Main Draw Prep'!$A$7:$V$23,20))</f>
        <v>0</v>
      </c>
      <c r="C19" s="43">
        <f>IF($D19="","",VLOOKUP($D19,'[2]Boys Do Main Draw Prep'!$A$7:$V$23,21))</f>
        <v>0</v>
      </c>
      <c r="D19" s="44">
        <v>15</v>
      </c>
      <c r="E19" s="43" t="str">
        <f>UPPER(IF($D19="","",VLOOKUP($D19,'[2]Boys Do Main Draw Prep'!$A$7:$V$23,2)))</f>
        <v>WINARDONO</v>
      </c>
      <c r="F19" s="43">
        <f>IF($D19="","",VLOOKUP($D19,'[2]Boys Do Main Draw Prep'!$A$7:$V$23,3))</f>
        <v>0</v>
      </c>
      <c r="G19" s="66"/>
      <c r="H19" s="43">
        <f>IF($D19="","",VLOOKUP($D19,'[2]Boys Do Main Draw Prep'!$A$7:$V$23,4))</f>
        <v>0</v>
      </c>
      <c r="I19" s="67"/>
      <c r="J19" s="48">
        <v>85</v>
      </c>
      <c r="K19" s="49"/>
      <c r="L19" s="69"/>
      <c r="M19" s="75"/>
      <c r="N19" s="48"/>
      <c r="O19" s="49"/>
      <c r="P19" s="48"/>
      <c r="Q19" s="50"/>
      <c r="R19" s="51"/>
    </row>
    <row r="20" spans="1:18" s="52" customFormat="1" ht="9.6" customHeight="1">
      <c r="A20" s="54"/>
      <c r="B20" s="55"/>
      <c r="C20" s="55"/>
      <c r="D20" s="55"/>
      <c r="E20" s="43" t="str">
        <f>UPPER(IF($D19="","",VLOOKUP($D19,'[2]Boys Do Main Draw Prep'!$A$7:$V$23,7)))</f>
        <v>YANI IRWANIF</v>
      </c>
      <c r="F20" s="43" t="str">
        <f>IF($D19="","",VLOOKUP($D19,'[2]Boys Do Main Draw Prep'!$A$7:$V$23,8))</f>
        <v>Djohan</v>
      </c>
      <c r="G20" s="66"/>
      <c r="H20" s="43">
        <f>IF($D19="","",VLOOKUP($D19,'[2]Boys Do Main Draw Prep'!$A$7:$V$23,9))</f>
        <v>0</v>
      </c>
      <c r="I20" s="56"/>
      <c r="J20" s="48"/>
      <c r="K20" s="49"/>
      <c r="L20" s="70"/>
      <c r="M20" s="76"/>
      <c r="N20" s="48"/>
      <c r="O20" s="49"/>
      <c r="P20" s="48"/>
      <c r="Q20" s="50"/>
      <c r="R20" s="51"/>
    </row>
    <row r="21" spans="1:18" s="52" customFormat="1" ht="9.6" customHeight="1">
      <c r="A21" s="54"/>
      <c r="B21" s="55"/>
      <c r="C21" s="55"/>
      <c r="D21" s="55"/>
      <c r="E21" s="48"/>
      <c r="F21" s="48"/>
      <c r="G21" s="39"/>
      <c r="H21" s="48"/>
      <c r="I21" s="73"/>
      <c r="J21" s="48"/>
      <c r="K21" s="49"/>
      <c r="L21" s="48"/>
      <c r="M21" s="59"/>
      <c r="N21" s="60" t="str">
        <f>UPPER(IF(OR(M22="a",M22="as"),L13,IF(OR(M22="b",M22="bs"),L29,)))</f>
        <v>INDRA</v>
      </c>
      <c r="O21" s="49"/>
      <c r="P21" s="48"/>
      <c r="Q21" s="50"/>
      <c r="R21" s="51"/>
    </row>
    <row r="22" spans="1:18" s="52" customFormat="1" ht="9.6" customHeight="1">
      <c r="A22" s="54"/>
      <c r="B22" s="55"/>
      <c r="C22" s="55"/>
      <c r="D22" s="55"/>
      <c r="E22" s="48"/>
      <c r="F22" s="48"/>
      <c r="G22" s="39"/>
      <c r="H22" s="48"/>
      <c r="I22" s="73"/>
      <c r="J22" s="48"/>
      <c r="K22" s="49"/>
      <c r="L22" s="62"/>
      <c r="M22" s="63" t="s">
        <v>48</v>
      </c>
      <c r="N22" s="64" t="str">
        <f>UPPER(IF(OR(M22="a",M22="as"),L14,IF(OR(M22="b",M22="bs"),L30,)))</f>
        <v xml:space="preserve">HUSNUL </v>
      </c>
      <c r="O22" s="65"/>
      <c r="P22" s="48"/>
      <c r="Q22" s="50"/>
      <c r="R22" s="51"/>
    </row>
    <row r="23" spans="1:18" s="52" customFormat="1" ht="9.6" customHeight="1">
      <c r="A23" s="42">
        <v>5</v>
      </c>
      <c r="B23" s="43">
        <f>IF($D23="","",VLOOKUP($D23,'[2]Boys Do Main Draw Prep'!$A$7:$V$23,20))</f>
        <v>0</v>
      </c>
      <c r="C23" s="43">
        <f>IF($D23="","",VLOOKUP($D23,'[2]Boys Do Main Draw Prep'!$A$7:$V$23,21))</f>
        <v>0</v>
      </c>
      <c r="D23" s="44">
        <v>8</v>
      </c>
      <c r="E23" s="45" t="str">
        <f>UPPER(IF($D23="","",VLOOKUP($D23,'[2]Boys Do Main Draw Prep'!$A$7:$V$23,2)))</f>
        <v>M. ADI</v>
      </c>
      <c r="F23" s="45" t="str">
        <f>IF($D23="","",VLOOKUP($D23,'[2]Boys Do Main Draw Prep'!$A$7:$V$23,3))</f>
        <v>Lelono</v>
      </c>
      <c r="G23" s="46"/>
      <c r="H23" s="45">
        <f>IF($D23="","",VLOOKUP($D23,'[2]Boys Do Main Draw Prep'!$A$7:$V$23,4))</f>
        <v>0</v>
      </c>
      <c r="I23" s="47"/>
      <c r="J23" s="48"/>
      <c r="K23" s="49"/>
      <c r="L23" s="48"/>
      <c r="M23" s="68"/>
      <c r="N23" s="48" t="s">
        <v>117</v>
      </c>
      <c r="O23" s="68"/>
      <c r="P23" s="48"/>
      <c r="Q23" s="50"/>
      <c r="R23" s="51"/>
    </row>
    <row r="24" spans="1:18" s="52" customFormat="1" ht="9.6" customHeight="1">
      <c r="A24" s="54"/>
      <c r="B24" s="55"/>
      <c r="C24" s="55"/>
      <c r="D24" s="55"/>
      <c r="E24" s="45" t="str">
        <f>UPPER(IF($D23="","",VLOOKUP($D23,'[2]Boys Do Main Draw Prep'!$A$7:$V$23,7)))</f>
        <v>NOVIAN</v>
      </c>
      <c r="F24" s="45" t="str">
        <f>IF($D23="","",VLOOKUP($D23,'[2]Boys Do Main Draw Prep'!$A$7:$V$23,8))</f>
        <v>I. R</v>
      </c>
      <c r="G24" s="46"/>
      <c r="H24" s="45">
        <f>IF($D23="","",VLOOKUP($D23,'[2]Boys Do Main Draw Prep'!$A$7:$V$23,9))</f>
        <v>0</v>
      </c>
      <c r="I24" s="56"/>
      <c r="J24" s="57" t="str">
        <f>IF(I24="a",E23,IF(I24="b",E25,""))</f>
        <v/>
      </c>
      <c r="K24" s="49"/>
      <c r="L24" s="48"/>
      <c r="M24" s="68"/>
      <c r="N24" s="48"/>
      <c r="O24" s="68"/>
      <c r="P24" s="48"/>
      <c r="Q24" s="50"/>
      <c r="R24" s="51"/>
    </row>
    <row r="25" spans="1:18" s="52" customFormat="1" ht="9.6" customHeight="1">
      <c r="A25" s="54"/>
      <c r="B25" s="55"/>
      <c r="C25" s="55"/>
      <c r="D25" s="55"/>
      <c r="E25" s="48"/>
      <c r="F25" s="48"/>
      <c r="G25" s="39"/>
      <c r="H25" s="48"/>
      <c r="I25" s="59"/>
      <c r="J25" s="60" t="str">
        <f>UPPER(IF(OR(I26="a",I26="as"),E23,IF(OR(I26="b",I26="bs"),E27,)))</f>
        <v>INDRA</v>
      </c>
      <c r="K25" s="61"/>
      <c r="L25" s="48"/>
      <c r="M25" s="68"/>
      <c r="N25" s="48"/>
      <c r="O25" s="68"/>
      <c r="P25" s="48"/>
      <c r="Q25" s="50"/>
      <c r="R25" s="51"/>
    </row>
    <row r="26" spans="1:18" s="52" customFormat="1" ht="9.6" customHeight="1">
      <c r="A26" s="54"/>
      <c r="B26" s="55"/>
      <c r="C26" s="55"/>
      <c r="D26" s="55"/>
      <c r="E26" s="48"/>
      <c r="F26" s="48"/>
      <c r="G26" s="39"/>
      <c r="H26" s="62"/>
      <c r="I26" s="63" t="s">
        <v>48</v>
      </c>
      <c r="J26" s="64" t="str">
        <f>UPPER(IF(OR(I26="a",I26="as"),E24,IF(OR(I26="b",I26="bs"),E28,)))</f>
        <v xml:space="preserve">HUSNUL </v>
      </c>
      <c r="K26" s="65"/>
      <c r="L26" s="48"/>
      <c r="M26" s="68"/>
      <c r="N26" s="48"/>
      <c r="O26" s="68"/>
      <c r="P26" s="48"/>
      <c r="Q26" s="50"/>
      <c r="R26" s="51"/>
    </row>
    <row r="27" spans="1:18" s="52" customFormat="1" ht="9.6" customHeight="1">
      <c r="A27" s="54">
        <v>6</v>
      </c>
      <c r="B27" s="43">
        <f>IF($D27="","",VLOOKUP($D27,'[2]Boys Do Main Draw Prep'!$A$7:$V$23,20))</f>
        <v>0</v>
      </c>
      <c r="C27" s="43">
        <f>IF($D27="","",VLOOKUP($D27,'[2]Boys Do Main Draw Prep'!$A$7:$V$23,21))</f>
        <v>0</v>
      </c>
      <c r="D27" s="44">
        <v>9</v>
      </c>
      <c r="E27" s="43" t="str">
        <f>UPPER(IF($D27="","",VLOOKUP($D27,'[2]Boys Do Main Draw Prep'!$A$7:$V$23,2)))</f>
        <v>INDRA</v>
      </c>
      <c r="F27" s="43" t="str">
        <f>IF($D27="","",VLOOKUP($D27,'[2]Boys Do Main Draw Prep'!$A$7:$V$23,3))</f>
        <v>Adhiwijaya</v>
      </c>
      <c r="G27" s="66"/>
      <c r="H27" s="43">
        <f>IF($D27="","",VLOOKUP($D27,'[2]Boys Do Main Draw Prep'!$A$7:$V$23,4))</f>
        <v>0</v>
      </c>
      <c r="I27" s="67"/>
      <c r="J27" s="48">
        <v>82</v>
      </c>
      <c r="K27" s="68"/>
      <c r="L27" s="69"/>
      <c r="M27" s="75"/>
      <c r="N27" s="48"/>
      <c r="O27" s="68"/>
      <c r="P27" s="48"/>
      <c r="Q27" s="50"/>
      <c r="R27" s="51"/>
    </row>
    <row r="28" spans="1:18" s="52" customFormat="1" ht="9.6" customHeight="1">
      <c r="A28" s="54"/>
      <c r="B28" s="55"/>
      <c r="C28" s="55"/>
      <c r="D28" s="55"/>
      <c r="E28" s="43" t="str">
        <f>UPPER(IF($D27="","",VLOOKUP($D27,'[2]Boys Do Main Draw Prep'!$A$7:$V$23,7)))</f>
        <v xml:space="preserve">HUSNUL </v>
      </c>
      <c r="F28" s="43" t="str">
        <f>IF($D27="","",VLOOKUP($D27,'[2]Boys Do Main Draw Prep'!$A$7:$V$23,8))</f>
        <v>Djadid</v>
      </c>
      <c r="G28" s="66"/>
      <c r="H28" s="43">
        <f>IF($D27="","",VLOOKUP($D27,'[2]Boys Do Main Draw Prep'!$A$7:$V$23,9))</f>
        <v>0</v>
      </c>
      <c r="I28" s="56"/>
      <c r="J28" s="48"/>
      <c r="K28" s="68"/>
      <c r="L28" s="70"/>
      <c r="M28" s="76"/>
      <c r="N28" s="48"/>
      <c r="O28" s="68"/>
      <c r="P28" s="48"/>
      <c r="Q28" s="50"/>
      <c r="R28" s="51"/>
    </row>
    <row r="29" spans="1:18" s="52" customFormat="1" ht="9.6" customHeight="1">
      <c r="A29" s="54"/>
      <c r="B29" s="55"/>
      <c r="C29" s="55"/>
      <c r="D29" s="72"/>
      <c r="E29" s="48"/>
      <c r="F29" s="48"/>
      <c r="G29" s="39"/>
      <c r="H29" s="48"/>
      <c r="I29" s="73"/>
      <c r="J29" s="48"/>
      <c r="K29" s="59"/>
      <c r="L29" s="60" t="str">
        <f>UPPER(IF(OR(K30="a",K30="as"),J25,IF(OR(K30="b",K30="bs"),J33,)))</f>
        <v>INDRA</v>
      </c>
      <c r="M29" s="68"/>
      <c r="N29" s="48"/>
      <c r="O29" s="68"/>
      <c r="P29" s="48"/>
      <c r="Q29" s="50"/>
      <c r="R29" s="51"/>
    </row>
    <row r="30" spans="1:18" s="52" customFormat="1" ht="9.6" customHeight="1">
      <c r="A30" s="54"/>
      <c r="B30" s="55"/>
      <c r="C30" s="55"/>
      <c r="D30" s="72"/>
      <c r="E30" s="48"/>
      <c r="F30" s="48"/>
      <c r="G30" s="39"/>
      <c r="H30" s="48"/>
      <c r="I30" s="73"/>
      <c r="J30" s="62"/>
      <c r="K30" s="63" t="s">
        <v>18</v>
      </c>
      <c r="L30" s="64" t="str">
        <f>UPPER(IF(OR(K30="a",K30="as"),J26,IF(OR(K30="b",K30="bs"),J34,)))</f>
        <v xml:space="preserve">HUSNUL </v>
      </c>
      <c r="M30" s="56"/>
      <c r="N30" s="48"/>
      <c r="O30" s="68"/>
      <c r="P30" s="48"/>
      <c r="Q30" s="50"/>
      <c r="R30" s="51"/>
    </row>
    <row r="31" spans="1:18" s="52" customFormat="1" ht="9.6" customHeight="1">
      <c r="A31" s="54">
        <v>7</v>
      </c>
      <c r="B31" s="43">
        <f>IF($D31="","",VLOOKUP($D31,'[2]Boys Do Main Draw Prep'!$A$7:$V$23,20))</f>
        <v>0</v>
      </c>
      <c r="C31" s="43">
        <f>IF($D31="","",VLOOKUP($D31,'[2]Boys Do Main Draw Prep'!$A$7:$V$23,21))</f>
        <v>0</v>
      </c>
      <c r="D31" s="44">
        <v>16</v>
      </c>
      <c r="E31" s="43" t="str">
        <f>UPPER(IF($D31="","",VLOOKUP($D31,'[2]Boys Do Main Draw Prep'!$A$7:$V$23,2)))</f>
        <v>KADEK</v>
      </c>
      <c r="F31" s="43" t="str">
        <f>IF($D31="","",VLOOKUP($D31,'[2]Boys Do Main Draw Prep'!$A$7:$V$23,3))</f>
        <v>Adistrayana</v>
      </c>
      <c r="G31" s="66"/>
      <c r="H31" s="43">
        <f>IF($D31="","",VLOOKUP($D31,'[2]Boys Do Main Draw Prep'!$A$7:$V$23,4))</f>
        <v>0</v>
      </c>
      <c r="I31" s="47"/>
      <c r="J31" s="48"/>
      <c r="K31" s="68"/>
      <c r="L31" s="48">
        <v>83</v>
      </c>
      <c r="M31" s="49"/>
      <c r="N31" s="69"/>
      <c r="O31" s="68"/>
      <c r="P31" s="48"/>
      <c r="Q31" s="50"/>
      <c r="R31" s="51"/>
    </row>
    <row r="32" spans="1:18" s="52" customFormat="1" ht="9.6" customHeight="1">
      <c r="A32" s="54"/>
      <c r="B32" s="55"/>
      <c r="C32" s="55"/>
      <c r="D32" s="55"/>
      <c r="E32" s="43" t="str">
        <f>UPPER(IF($D31="","",VLOOKUP($D31,'[2]Boys Do Main Draw Prep'!$A$7:$V$23,7)))</f>
        <v>IRTO</v>
      </c>
      <c r="F32" s="43" t="str">
        <f>IF($D31="","",VLOOKUP($D31,'[2]Boys Do Main Draw Prep'!$A$7:$V$23,8))</f>
        <v>Rachman</v>
      </c>
      <c r="G32" s="66"/>
      <c r="H32" s="43">
        <f>IF($D31="","",VLOOKUP($D31,'[2]Boys Do Main Draw Prep'!$A$7:$V$23,9))</f>
        <v>0</v>
      </c>
      <c r="I32" s="56"/>
      <c r="J32" s="57" t="str">
        <f>IF(I32="a",E31,IF(I32="b",E33,""))</f>
        <v/>
      </c>
      <c r="K32" s="68"/>
      <c r="L32" s="48"/>
      <c r="M32" s="49"/>
      <c r="N32" s="48"/>
      <c r="O32" s="68"/>
      <c r="P32" s="48"/>
      <c r="Q32" s="50"/>
      <c r="R32" s="51"/>
    </row>
    <row r="33" spans="1:18" s="52" customFormat="1" ht="9.6" customHeight="1">
      <c r="A33" s="54"/>
      <c r="B33" s="55"/>
      <c r="C33" s="55"/>
      <c r="D33" s="72"/>
      <c r="E33" s="48"/>
      <c r="F33" s="48"/>
      <c r="G33" s="39"/>
      <c r="H33" s="48"/>
      <c r="I33" s="59"/>
      <c r="J33" s="60" t="str">
        <f>UPPER(IF(OR(I34="a",I34="as"),E31,IF(OR(I34="b",I34="bs"),E35,)))</f>
        <v>EDGAR</v>
      </c>
      <c r="K33" s="75"/>
      <c r="L33" s="48"/>
      <c r="M33" s="49"/>
      <c r="N33" s="48"/>
      <c r="O33" s="68"/>
      <c r="P33" s="48"/>
      <c r="Q33" s="50"/>
      <c r="R33" s="51"/>
    </row>
    <row r="34" spans="1:18" s="52" customFormat="1" ht="9.6" customHeight="1">
      <c r="A34" s="54"/>
      <c r="B34" s="55"/>
      <c r="C34" s="55"/>
      <c r="D34" s="72"/>
      <c r="E34" s="48"/>
      <c r="F34" s="48"/>
      <c r="G34" s="39"/>
      <c r="H34" s="62"/>
      <c r="I34" s="63" t="s">
        <v>48</v>
      </c>
      <c r="J34" s="64" t="str">
        <f>UPPER(IF(OR(I34="a",I34="as"),E32,IF(OR(I34="b",I34="bs"),E36,)))</f>
        <v>SYAIFUDDIN</v>
      </c>
      <c r="K34" s="56"/>
      <c r="L34" s="48"/>
      <c r="M34" s="49"/>
      <c r="N34" s="48"/>
      <c r="O34" s="68"/>
      <c r="P34" s="48"/>
      <c r="Q34" s="50"/>
      <c r="R34" s="51"/>
    </row>
    <row r="35" spans="1:18" s="52" customFormat="1" ht="9.6" customHeight="1">
      <c r="A35" s="54">
        <v>8</v>
      </c>
      <c r="B35" s="43">
        <f>IF($D35="","",VLOOKUP($D35,'[2]Boys Do Main Draw Prep'!$A$7:$V$23,20))</f>
        <v>0</v>
      </c>
      <c r="C35" s="43">
        <f>IF($D35="","",VLOOKUP($D35,'[2]Boys Do Main Draw Prep'!$A$7:$V$23,21))</f>
        <v>0</v>
      </c>
      <c r="D35" s="44">
        <v>4</v>
      </c>
      <c r="E35" s="43" t="str">
        <f>UPPER(IF($D35="","",VLOOKUP($D35,'[2]Boys Do Main Draw Prep'!$A$7:$V$23,2)))</f>
        <v>EDGAR</v>
      </c>
      <c r="F35" s="43" t="str">
        <f>IF($D35="","",VLOOKUP($D35,'[2]Boys Do Main Draw Prep'!$A$7:$V$23,3))</f>
        <v>Affandi</v>
      </c>
      <c r="G35" s="66"/>
      <c r="H35" s="43">
        <f>IF($D35="","",VLOOKUP($D35,'[2]Boys Do Main Draw Prep'!$A$7:$V$23,4))</f>
        <v>0</v>
      </c>
      <c r="I35" s="67"/>
      <c r="J35" s="252" t="s">
        <v>116</v>
      </c>
      <c r="K35" s="49"/>
      <c r="L35" s="69"/>
      <c r="M35" s="61"/>
      <c r="N35" s="48"/>
      <c r="O35" s="68"/>
      <c r="P35" s="48"/>
      <c r="Q35" s="50"/>
      <c r="R35" s="51"/>
    </row>
    <row r="36" spans="1:18" s="52" customFormat="1" ht="9.6" customHeight="1">
      <c r="A36" s="54"/>
      <c r="B36" s="55"/>
      <c r="C36" s="55"/>
      <c r="D36" s="55"/>
      <c r="E36" s="43" t="str">
        <f>UPPER(IF($D35="","",VLOOKUP($D35,'[2]Boys Do Main Draw Prep'!$A$7:$V$23,7)))</f>
        <v>SYAIFUDDIN</v>
      </c>
      <c r="F36" s="43" t="str">
        <f>IF($D35="","",VLOOKUP($D35,'[2]Boys Do Main Draw Prep'!$A$7:$V$23,8))</f>
        <v>Said</v>
      </c>
      <c r="G36" s="66"/>
      <c r="H36" s="43">
        <f>IF($D35="","",VLOOKUP($D35,'[2]Boys Do Main Draw Prep'!$A$7:$V$23,9))</f>
        <v>0</v>
      </c>
      <c r="I36" s="56"/>
      <c r="J36" s="48"/>
      <c r="K36" s="49"/>
      <c r="L36" s="70"/>
      <c r="M36" s="71"/>
      <c r="N36" s="48"/>
      <c r="O36" s="68"/>
      <c r="P36" s="48"/>
      <c r="Q36" s="50"/>
      <c r="R36" s="51"/>
    </row>
    <row r="37" spans="1:18" s="52" customFormat="1" ht="9.6" customHeight="1">
      <c r="A37" s="54"/>
      <c r="B37" s="55"/>
      <c r="C37" s="55"/>
      <c r="D37" s="72"/>
      <c r="E37" s="48"/>
      <c r="F37" s="48"/>
      <c r="G37" s="39"/>
      <c r="H37" s="48"/>
      <c r="I37" s="73"/>
      <c r="J37" s="48"/>
      <c r="K37" s="49"/>
      <c r="L37" s="48"/>
      <c r="M37" s="49"/>
      <c r="N37" s="49"/>
      <c r="O37" s="59"/>
      <c r="P37" s="60" t="str">
        <f>UPPER(IF(OR(O38="a",O38="as"),N21,IF(OR(O38="b",O38="bs"),N53,)))</f>
        <v>AGUS</v>
      </c>
      <c r="Q37" s="77"/>
      <c r="R37" s="51"/>
    </row>
    <row r="38" spans="1:18" s="52" customFormat="1" ht="9.6" customHeight="1">
      <c r="A38" s="54"/>
      <c r="B38" s="55"/>
      <c r="C38" s="55"/>
      <c r="D38" s="72"/>
      <c r="E38" s="48"/>
      <c r="F38" s="48"/>
      <c r="G38" s="39"/>
      <c r="H38" s="48"/>
      <c r="I38" s="73"/>
      <c r="J38" s="48"/>
      <c r="K38" s="49"/>
      <c r="L38" s="48"/>
      <c r="M38" s="49"/>
      <c r="N38" s="62"/>
      <c r="O38" s="63" t="s">
        <v>48</v>
      </c>
      <c r="P38" s="64" t="str">
        <f>UPPER(IF(OR(O38="a",O38="as"),N22,IF(OR(O38="b",O38="bs"),N54,)))</f>
        <v>OBERLIN</v>
      </c>
      <c r="Q38" s="78"/>
      <c r="R38" s="51"/>
    </row>
    <row r="39" spans="1:18" s="52" customFormat="1" ht="9.6" customHeight="1">
      <c r="A39" s="54">
        <v>9</v>
      </c>
      <c r="B39" s="43">
        <f>IF($D39="","",VLOOKUP($D39,'[2]Boys Do Main Draw Prep'!$A$7:$V$23,20))</f>
        <v>0</v>
      </c>
      <c r="C39" s="43">
        <f>IF($D39="","",VLOOKUP($D39,'[2]Boys Do Main Draw Prep'!$A$7:$V$23,21))</f>
        <v>0</v>
      </c>
      <c r="D39" s="44">
        <v>3</v>
      </c>
      <c r="E39" s="43" t="str">
        <f>UPPER(IF($D39="","",VLOOKUP($D39,'[2]Boys Do Main Draw Prep'!$A$7:$V$23,2)))</f>
        <v>AGUS</v>
      </c>
      <c r="F39" s="43" t="str">
        <f>IF($D39="","",VLOOKUP($D39,'[2]Boys Do Main Draw Prep'!$A$7:$V$23,3))</f>
        <v>Maryono</v>
      </c>
      <c r="G39" s="66"/>
      <c r="H39" s="43">
        <f>IF($D39="","",VLOOKUP($D39,'[2]Boys Do Main Draw Prep'!$A$7:$V$23,4))</f>
        <v>0</v>
      </c>
      <c r="I39" s="47"/>
      <c r="J39" s="48"/>
      <c r="K39" s="49"/>
      <c r="L39" s="48"/>
      <c r="M39" s="49"/>
      <c r="N39" s="48"/>
      <c r="O39" s="68"/>
      <c r="P39" s="69">
        <v>85</v>
      </c>
      <c r="Q39" s="50"/>
      <c r="R39" s="51"/>
    </row>
    <row r="40" spans="1:18" s="52" customFormat="1" ht="9.6" customHeight="1">
      <c r="A40" s="54"/>
      <c r="B40" s="55"/>
      <c r="C40" s="55"/>
      <c r="D40" s="55"/>
      <c r="E40" s="43" t="str">
        <f>UPPER(IF($D39="","",VLOOKUP($D39,'[2]Boys Do Main Draw Prep'!$A$7:$V$23,7)))</f>
        <v>OBERLIN</v>
      </c>
      <c r="F40" s="43">
        <f>IF($D39="","",VLOOKUP($D39,'[2]Boys Do Main Draw Prep'!$A$7:$V$23,8))</f>
        <v>0</v>
      </c>
      <c r="G40" s="66"/>
      <c r="H40" s="43">
        <f>IF($D39="","",VLOOKUP($D39,'[2]Boys Do Main Draw Prep'!$A$7:$V$23,9))</f>
        <v>0</v>
      </c>
      <c r="I40" s="56"/>
      <c r="J40" s="57" t="str">
        <f>IF(I40="a",E39,IF(I40="b",E41,""))</f>
        <v/>
      </c>
      <c r="K40" s="49"/>
      <c r="L40" s="48"/>
      <c r="M40" s="49"/>
      <c r="N40" s="48"/>
      <c r="O40" s="68"/>
      <c r="P40" s="70"/>
      <c r="Q40" s="79"/>
      <c r="R40" s="51"/>
    </row>
    <row r="41" spans="1:18" s="52" customFormat="1" ht="9.6" customHeight="1">
      <c r="A41" s="54"/>
      <c r="B41" s="55"/>
      <c r="C41" s="55"/>
      <c r="D41" s="72"/>
      <c r="E41" s="48"/>
      <c r="F41" s="48"/>
      <c r="G41" s="39"/>
      <c r="H41" s="48"/>
      <c r="I41" s="59"/>
      <c r="J41" s="60" t="str">
        <f>UPPER(IF(OR(I42="a",I42="as"),E39,IF(OR(I42="b",I42="bs"),E43,)))</f>
        <v>AGUS</v>
      </c>
      <c r="K41" s="61"/>
      <c r="L41" s="48"/>
      <c r="M41" s="49"/>
      <c r="N41" s="48"/>
      <c r="O41" s="68"/>
      <c r="P41" s="48"/>
      <c r="Q41" s="50"/>
      <c r="R41" s="51"/>
    </row>
    <row r="42" spans="1:18" s="52" customFormat="1" ht="9.6" customHeight="1">
      <c r="A42" s="54"/>
      <c r="B42" s="55"/>
      <c r="C42" s="55"/>
      <c r="D42" s="72"/>
      <c r="E42" s="48"/>
      <c r="F42" s="48"/>
      <c r="G42" s="39"/>
      <c r="H42" s="62"/>
      <c r="I42" s="63" t="s">
        <v>18</v>
      </c>
      <c r="J42" s="64" t="str">
        <f>UPPER(IF(OR(I42="a",I42="as"),E40,IF(OR(I42="b",I42="bs"),E44,)))</f>
        <v>OBERLIN</v>
      </c>
      <c r="K42" s="65"/>
      <c r="L42" s="48"/>
      <c r="M42" s="49"/>
      <c r="N42" s="48"/>
      <c r="O42" s="68"/>
      <c r="P42" s="48"/>
      <c r="Q42" s="50"/>
      <c r="R42" s="51"/>
    </row>
    <row r="43" spans="1:18" s="52" customFormat="1" ht="9.6" customHeight="1">
      <c r="A43" s="54">
        <v>10</v>
      </c>
      <c r="B43" s="43">
        <f>IF($D43="","",VLOOKUP($D43,'[2]Boys Do Main Draw Prep'!$A$7:$V$23,20))</f>
        <v>0</v>
      </c>
      <c r="C43" s="43">
        <f>IF($D43="","",VLOOKUP($D43,'[2]Boys Do Main Draw Prep'!$A$7:$V$23,21))</f>
        <v>0</v>
      </c>
      <c r="D43" s="44">
        <v>6</v>
      </c>
      <c r="E43" s="43" t="str">
        <f>UPPER(IF($D43="","",VLOOKUP($D43,'[2]Boys Do Main Draw Prep'!$A$7:$V$23,2)))</f>
        <v>GEMBONG</v>
      </c>
      <c r="F43" s="43" t="str">
        <f>IF($D43="","",VLOOKUP($D43,'[2]Boys Do Main Draw Prep'!$A$7:$V$23,3))</f>
        <v>Budiono</v>
      </c>
      <c r="G43" s="66"/>
      <c r="H43" s="43">
        <f>IF($D43="","",VLOOKUP($D43,'[2]Boys Do Main Draw Prep'!$A$7:$V$23,4))</f>
        <v>0</v>
      </c>
      <c r="I43" s="67"/>
      <c r="J43" s="48">
        <v>81</v>
      </c>
      <c r="K43" s="68"/>
      <c r="L43" s="69"/>
      <c r="M43" s="61"/>
      <c r="N43" s="48"/>
      <c r="O43" s="68"/>
      <c r="P43" s="48"/>
      <c r="Q43" s="50"/>
      <c r="R43" s="51"/>
    </row>
    <row r="44" spans="1:18" s="52" customFormat="1" ht="9.6" customHeight="1">
      <c r="A44" s="54"/>
      <c r="B44" s="55"/>
      <c r="C44" s="55"/>
      <c r="D44" s="55"/>
      <c r="E44" s="43" t="str">
        <f>UPPER(IF($D43="","",VLOOKUP($D43,'[2]Boys Do Main Draw Prep'!$A$7:$V$23,7)))</f>
        <v>JUNINATO</v>
      </c>
      <c r="F44" s="43">
        <f>IF($D43="","",VLOOKUP($D43,'[2]Boys Do Main Draw Prep'!$A$7:$V$23,8))</f>
        <v>0</v>
      </c>
      <c r="G44" s="66"/>
      <c r="H44" s="43">
        <f>IF($D43="","",VLOOKUP($D43,'[2]Boys Do Main Draw Prep'!$A$7:$V$23,9))</f>
        <v>0</v>
      </c>
      <c r="I44" s="56"/>
      <c r="J44" s="48"/>
      <c r="K44" s="68"/>
      <c r="L44" s="70"/>
      <c r="M44" s="71"/>
      <c r="N44" s="48"/>
      <c r="O44" s="68"/>
      <c r="P44" s="48"/>
      <c r="Q44" s="50"/>
      <c r="R44" s="51"/>
    </row>
    <row r="45" spans="1:18" s="52" customFormat="1" ht="9.6" customHeight="1">
      <c r="A45" s="54"/>
      <c r="B45" s="55"/>
      <c r="C45" s="55"/>
      <c r="D45" s="72"/>
      <c r="E45" s="48"/>
      <c r="F45" s="48"/>
      <c r="G45" s="39"/>
      <c r="H45" s="48"/>
      <c r="I45" s="73"/>
      <c r="J45" s="48"/>
      <c r="K45" s="59"/>
      <c r="L45" s="60" t="str">
        <f>UPPER(IF(OR(K46="a",K46="as"),J41,IF(OR(K46="b",K46="bs"),J49,)))</f>
        <v>AGUS</v>
      </c>
      <c r="M45" s="49"/>
      <c r="N45" s="48"/>
      <c r="O45" s="68"/>
      <c r="P45" s="48"/>
      <c r="Q45" s="50"/>
      <c r="R45" s="51"/>
    </row>
    <row r="46" spans="1:18" s="52" customFormat="1" ht="9.6" customHeight="1">
      <c r="A46" s="54"/>
      <c r="B46" s="55"/>
      <c r="C46" s="55"/>
      <c r="D46" s="72"/>
      <c r="E46" s="48"/>
      <c r="F46" s="48"/>
      <c r="G46" s="39"/>
      <c r="H46" s="48"/>
      <c r="I46" s="73"/>
      <c r="J46" s="62"/>
      <c r="K46" s="63" t="s">
        <v>18</v>
      </c>
      <c r="L46" s="64" t="str">
        <f>UPPER(IF(OR(K46="a",K46="as"),J42,IF(OR(K46="b",K46="bs"),J50,)))</f>
        <v>OBERLIN</v>
      </c>
      <c r="M46" s="65"/>
      <c r="N46" s="48"/>
      <c r="O46" s="68"/>
      <c r="P46" s="48"/>
      <c r="Q46" s="50"/>
      <c r="R46" s="51"/>
    </row>
    <row r="47" spans="1:18" s="52" customFormat="1" ht="9.6" customHeight="1">
      <c r="A47" s="54">
        <v>11</v>
      </c>
      <c r="B47" s="43">
        <f>IF($D47="","",VLOOKUP($D47,'[2]Boys Do Main Draw Prep'!$A$7:$V$23,20))</f>
        <v>0</v>
      </c>
      <c r="C47" s="43">
        <f>IF($D47="","",VLOOKUP($D47,'[2]Boys Do Main Draw Prep'!$A$7:$V$23,21))</f>
        <v>0</v>
      </c>
      <c r="D47" s="44">
        <v>11</v>
      </c>
      <c r="E47" s="43" t="str">
        <f>UPPER(IF($D47="","",VLOOKUP($D47,'[2]Boys Do Main Draw Prep'!$A$7:$V$23,2)))</f>
        <v>DEYU</v>
      </c>
      <c r="F47" s="43" t="str">
        <f>IF($D47="","",VLOOKUP($D47,'[2]Boys Do Main Draw Prep'!$A$7:$V$23,3))</f>
        <v>Sevwan</v>
      </c>
      <c r="G47" s="66"/>
      <c r="H47" s="43">
        <f>IF($D47="","",VLOOKUP($D47,'[2]Boys Do Main Draw Prep'!$A$7:$V$23,4))</f>
        <v>0</v>
      </c>
      <c r="I47" s="47"/>
      <c r="J47" s="48"/>
      <c r="K47" s="68"/>
      <c r="L47" s="48">
        <v>84</v>
      </c>
      <c r="M47" s="68"/>
      <c r="N47" s="69"/>
      <c r="O47" s="68"/>
      <c r="P47" s="48"/>
      <c r="Q47" s="50"/>
      <c r="R47" s="51"/>
    </row>
    <row r="48" spans="1:18" s="52" customFormat="1" ht="9.6" customHeight="1">
      <c r="A48" s="54"/>
      <c r="B48" s="55"/>
      <c r="C48" s="55"/>
      <c r="D48" s="55"/>
      <c r="E48" s="43" t="str">
        <f>UPPER(IF($D47="","",VLOOKUP($D47,'[2]Boys Do Main Draw Prep'!$A$7:$V$23,7)))</f>
        <v>YUSUF</v>
      </c>
      <c r="F48" s="43" t="str">
        <f>IF($D47="","",VLOOKUP($D47,'[2]Boys Do Main Draw Prep'!$A$7:$V$23,8))</f>
        <v>Effendi</v>
      </c>
      <c r="G48" s="66"/>
      <c r="H48" s="43">
        <f>IF($D47="","",VLOOKUP($D47,'[2]Boys Do Main Draw Prep'!$A$7:$V$23,9))</f>
        <v>0</v>
      </c>
      <c r="I48" s="56"/>
      <c r="J48" s="57" t="str">
        <f>IF(I48="a",E47,IF(I48="b",E49,""))</f>
        <v/>
      </c>
      <c r="K48" s="68"/>
      <c r="L48" s="48"/>
      <c r="M48" s="68"/>
      <c r="N48" s="48"/>
      <c r="O48" s="68"/>
      <c r="P48" s="48"/>
      <c r="Q48" s="50"/>
      <c r="R48" s="51"/>
    </row>
    <row r="49" spans="1:18" s="52" customFormat="1" ht="9.6" customHeight="1">
      <c r="A49" s="54"/>
      <c r="B49" s="55"/>
      <c r="C49" s="55"/>
      <c r="D49" s="55"/>
      <c r="E49" s="48"/>
      <c r="F49" s="48"/>
      <c r="G49" s="39"/>
      <c r="H49" s="48"/>
      <c r="I49" s="59"/>
      <c r="J49" s="60" t="str">
        <f>UPPER(IF(OR(I50="a",I50="as"),E47,IF(OR(I50="b",I50="bs"),E51,)))</f>
        <v>TEGUH IMAM</v>
      </c>
      <c r="K49" s="75"/>
      <c r="L49" s="48"/>
      <c r="M49" s="68"/>
      <c r="N49" s="48"/>
      <c r="O49" s="68"/>
      <c r="P49" s="48"/>
      <c r="Q49" s="50"/>
      <c r="R49" s="51"/>
    </row>
    <row r="50" spans="1:18" s="52" customFormat="1" ht="9.6" customHeight="1">
      <c r="A50" s="54"/>
      <c r="B50" s="55"/>
      <c r="C50" s="55"/>
      <c r="D50" s="55"/>
      <c r="E50" s="48"/>
      <c r="F50" s="48"/>
      <c r="G50" s="39"/>
      <c r="H50" s="62"/>
      <c r="I50" s="63" t="s">
        <v>48</v>
      </c>
      <c r="J50" s="64" t="str">
        <f>UPPER(IF(OR(I50="a",I50="as"),E48,IF(OR(I50="b",I50="bs"),E52,)))</f>
        <v>AGUNG</v>
      </c>
      <c r="K50" s="56"/>
      <c r="L50" s="48"/>
      <c r="M50" s="68"/>
      <c r="N50" s="48"/>
      <c r="O50" s="68"/>
      <c r="P50" s="48"/>
      <c r="Q50" s="50"/>
      <c r="R50" s="51"/>
    </row>
    <row r="51" spans="1:18" s="52" customFormat="1" ht="9.6" customHeight="1">
      <c r="A51" s="42">
        <v>12</v>
      </c>
      <c r="B51" s="43">
        <f>IF($D51="","",VLOOKUP($D51,'[2]Boys Do Main Draw Prep'!$A$7:$V$23,20))</f>
        <v>0</v>
      </c>
      <c r="C51" s="43">
        <f>IF($D51="","",VLOOKUP($D51,'[2]Boys Do Main Draw Prep'!$A$7:$V$23,21))</f>
        <v>0</v>
      </c>
      <c r="D51" s="44">
        <v>12</v>
      </c>
      <c r="E51" s="45" t="str">
        <f>UPPER(IF($D51="","",VLOOKUP($D51,'[2]Boys Do Main Draw Prep'!$A$7:$V$23,2)))</f>
        <v>TEGUH IMAM</v>
      </c>
      <c r="F51" s="45" t="str">
        <f>IF($D51="","",VLOOKUP($D51,'[2]Boys Do Main Draw Prep'!$A$7:$V$23,3))</f>
        <v>Santosa</v>
      </c>
      <c r="G51" s="46"/>
      <c r="H51" s="45">
        <f>IF($D51="","",VLOOKUP($D51,'[2]Boys Do Main Draw Prep'!$A$7:$V$23,4))</f>
        <v>0</v>
      </c>
      <c r="I51" s="67"/>
      <c r="J51" s="48">
        <v>81</v>
      </c>
      <c r="K51" s="49"/>
      <c r="L51" s="69"/>
      <c r="M51" s="75"/>
      <c r="N51" s="48"/>
      <c r="O51" s="68"/>
      <c r="P51" s="48"/>
      <c r="Q51" s="50"/>
      <c r="R51" s="51"/>
    </row>
    <row r="52" spans="1:18" s="52" customFormat="1" ht="9.6" customHeight="1">
      <c r="A52" s="54"/>
      <c r="B52" s="55"/>
      <c r="C52" s="55"/>
      <c r="D52" s="55"/>
      <c r="E52" s="45" t="str">
        <f>UPPER(IF($D51="","",VLOOKUP($D51,'[2]Boys Do Main Draw Prep'!$A$7:$V$23,7)))</f>
        <v>AGUNG</v>
      </c>
      <c r="F52" s="45" t="str">
        <f>IF($D51="","",VLOOKUP($D51,'[2]Boys Do Main Draw Prep'!$A$7:$V$23,8))</f>
        <v>Kurniawan</v>
      </c>
      <c r="G52" s="46"/>
      <c r="H52" s="45">
        <f>IF($D51="","",VLOOKUP($D51,'[2]Boys Do Main Draw Prep'!$A$7:$V$23,9))</f>
        <v>0</v>
      </c>
      <c r="I52" s="56"/>
      <c r="J52" s="48"/>
      <c r="K52" s="49"/>
      <c r="L52" s="70"/>
      <c r="M52" s="76"/>
      <c r="N52" s="48"/>
      <c r="O52" s="68"/>
      <c r="P52" s="48"/>
      <c r="Q52" s="50"/>
      <c r="R52" s="51"/>
    </row>
    <row r="53" spans="1:18" s="52" customFormat="1" ht="9.6" customHeight="1">
      <c r="A53" s="54"/>
      <c r="B53" s="55"/>
      <c r="C53" s="55"/>
      <c r="D53" s="55"/>
      <c r="E53" s="48"/>
      <c r="F53" s="48"/>
      <c r="G53" s="39"/>
      <c r="H53" s="48"/>
      <c r="I53" s="73"/>
      <c r="J53" s="48"/>
      <c r="K53" s="49"/>
      <c r="L53" s="48"/>
      <c r="M53" s="59"/>
      <c r="N53" s="60" t="str">
        <f>UPPER(IF(OR(M54="a",M54="as"),L45,IF(OR(M54="b",M54="bs"),L61,)))</f>
        <v>AGUS</v>
      </c>
      <c r="O53" s="68"/>
      <c r="P53" s="48"/>
      <c r="Q53" s="50"/>
      <c r="R53" s="51"/>
    </row>
    <row r="54" spans="1:18" s="52" customFormat="1" ht="9.6" customHeight="1">
      <c r="A54" s="54"/>
      <c r="B54" s="55"/>
      <c r="C54" s="55"/>
      <c r="D54" s="55"/>
      <c r="E54" s="48"/>
      <c r="F54" s="48"/>
      <c r="G54" s="39"/>
      <c r="H54" s="48"/>
      <c r="I54" s="73"/>
      <c r="J54" s="48"/>
      <c r="K54" s="49"/>
      <c r="L54" s="62"/>
      <c r="M54" s="63" t="s">
        <v>18</v>
      </c>
      <c r="N54" s="64" t="str">
        <f>UPPER(IF(OR(M54="a",M54="as"),L46,IF(OR(M54="b",M54="bs"),L62,)))</f>
        <v>OBERLIN</v>
      </c>
      <c r="O54" s="56"/>
      <c r="P54" s="48"/>
      <c r="Q54" s="50"/>
      <c r="R54" s="51"/>
    </row>
    <row r="55" spans="1:18" s="52" customFormat="1" ht="9.6" customHeight="1">
      <c r="A55" s="54">
        <v>13</v>
      </c>
      <c r="B55" s="43">
        <f>IF($D55="","",VLOOKUP($D55,'[2]Boys Do Main Draw Prep'!$A$7:$V$23,20))</f>
        <v>0</v>
      </c>
      <c r="C55" s="43">
        <f>IF($D55="","",VLOOKUP($D55,'[2]Boys Do Main Draw Prep'!$A$7:$V$23,21))</f>
        <v>0</v>
      </c>
      <c r="D55" s="44">
        <v>10</v>
      </c>
      <c r="E55" s="43" t="str">
        <f>UPPER(IF($D55="","",VLOOKUP($D55,'[2]Boys Do Main Draw Prep'!$A$7:$V$23,2)))</f>
        <v>DWI MARWANDONO</v>
      </c>
      <c r="F55" s="43" t="str">
        <f>IF($D55="","",VLOOKUP($D55,'[2]Boys Do Main Draw Prep'!$A$7:$V$23,3))</f>
        <v>Sulistio</v>
      </c>
      <c r="G55" s="66"/>
      <c r="H55" s="43">
        <f>IF($D55="","",VLOOKUP($D55,'[2]Boys Do Main Draw Prep'!$A$7:$V$23,4))</f>
        <v>0</v>
      </c>
      <c r="I55" s="47"/>
      <c r="J55" s="48"/>
      <c r="K55" s="49"/>
      <c r="L55" s="48"/>
      <c r="M55" s="68"/>
      <c r="N55" s="48">
        <v>85</v>
      </c>
      <c r="O55" s="49"/>
      <c r="P55" s="48"/>
      <c r="Q55" s="50"/>
      <c r="R55" s="51"/>
    </row>
    <row r="56" spans="1:18" s="52" customFormat="1" ht="9.6" customHeight="1">
      <c r="A56" s="54"/>
      <c r="B56" s="55"/>
      <c r="C56" s="55"/>
      <c r="D56" s="55"/>
      <c r="E56" s="43" t="str">
        <f>UPPER(IF($D55="","",VLOOKUP($D55,'[2]Boys Do Main Draw Prep'!$A$7:$V$23,7)))</f>
        <v>I PUTU</v>
      </c>
      <c r="F56" s="43" t="str">
        <f>IF($D55="","",VLOOKUP($D55,'[2]Boys Do Main Draw Prep'!$A$7:$V$23,8))</f>
        <v>Eka</v>
      </c>
      <c r="G56" s="66"/>
      <c r="H56" s="43">
        <f>IF($D55="","",VLOOKUP($D55,'[2]Boys Do Main Draw Prep'!$A$7:$V$23,9))</f>
        <v>0</v>
      </c>
      <c r="I56" s="56"/>
      <c r="J56" s="57" t="str">
        <f>IF(I56="a",E55,IF(I56="b",E57,""))</f>
        <v/>
      </c>
      <c r="K56" s="49"/>
      <c r="L56" s="48"/>
      <c r="M56" s="68"/>
      <c r="N56" s="48"/>
      <c r="O56" s="49"/>
      <c r="P56" s="48"/>
      <c r="Q56" s="50"/>
      <c r="R56" s="51"/>
    </row>
    <row r="57" spans="1:18" s="52" customFormat="1" ht="9.6" customHeight="1">
      <c r="A57" s="54"/>
      <c r="B57" s="55"/>
      <c r="C57" s="55"/>
      <c r="D57" s="72"/>
      <c r="E57" s="48"/>
      <c r="F57" s="48"/>
      <c r="G57" s="39"/>
      <c r="H57" s="48"/>
      <c r="I57" s="59"/>
      <c r="J57" s="60" t="str">
        <f>UPPER(IF(OR(I58="a",I58="as"),E55,IF(OR(I58="b",I58="bs"),E59,)))</f>
        <v>RISWANDI</v>
      </c>
      <c r="K57" s="61"/>
      <c r="L57" s="48"/>
      <c r="M57" s="68"/>
      <c r="N57" s="48"/>
      <c r="O57" s="49"/>
      <c r="P57" s="48"/>
      <c r="Q57" s="50"/>
      <c r="R57" s="51"/>
    </row>
    <row r="58" spans="1:18" s="52" customFormat="1" ht="9.6" customHeight="1">
      <c r="A58" s="54"/>
      <c r="B58" s="55"/>
      <c r="C58" s="55"/>
      <c r="D58" s="72"/>
      <c r="E58" s="48"/>
      <c r="F58" s="48"/>
      <c r="G58" s="39"/>
      <c r="H58" s="62"/>
      <c r="I58" s="63" t="s">
        <v>48</v>
      </c>
      <c r="J58" s="64" t="str">
        <f>UPPER(IF(OR(I58="a",I58="as"),E56,IF(OR(I58="b",I58="bs"),E60,)))</f>
        <v>HUGO</v>
      </c>
      <c r="K58" s="65"/>
      <c r="L58" s="48"/>
      <c r="M58" s="68"/>
      <c r="N58" s="48"/>
      <c r="O58" s="49"/>
      <c r="P58" s="48"/>
      <c r="Q58" s="50"/>
      <c r="R58" s="51"/>
    </row>
    <row r="59" spans="1:18" s="52" customFormat="1" ht="9.6" customHeight="1">
      <c r="A59" s="54">
        <v>14</v>
      </c>
      <c r="B59" s="43">
        <f>IF($D59="","",VLOOKUP($D59,'[2]Boys Do Main Draw Prep'!$A$7:$V$23,20))</f>
        <v>0</v>
      </c>
      <c r="C59" s="43">
        <f>IF($D59="","",VLOOKUP($D59,'[2]Boys Do Main Draw Prep'!$A$7:$V$23,21))</f>
        <v>0</v>
      </c>
      <c r="D59" s="44">
        <v>5</v>
      </c>
      <c r="E59" s="43" t="str">
        <f>UPPER(IF($D59="","",VLOOKUP($D59,'[2]Boys Do Main Draw Prep'!$A$7:$V$23,2)))</f>
        <v>RISWANDI</v>
      </c>
      <c r="F59" s="43">
        <f>IF($D59="","",VLOOKUP($D59,'[2]Boys Do Main Draw Prep'!$A$7:$V$23,3))</f>
        <v>0</v>
      </c>
      <c r="G59" s="66"/>
      <c r="H59" s="43">
        <f>IF($D59="","",VLOOKUP($D59,'[2]Boys Do Main Draw Prep'!$A$7:$V$23,4))</f>
        <v>0</v>
      </c>
      <c r="I59" s="67"/>
      <c r="J59" s="252" t="s">
        <v>113</v>
      </c>
      <c r="K59" s="68"/>
      <c r="L59" s="69"/>
      <c r="M59" s="75"/>
      <c r="N59" s="48"/>
      <c r="O59" s="49"/>
      <c r="P59" s="48"/>
      <c r="Q59" s="50"/>
      <c r="R59" s="51"/>
    </row>
    <row r="60" spans="1:18" s="52" customFormat="1" ht="9.6" customHeight="1">
      <c r="A60" s="54"/>
      <c r="B60" s="55"/>
      <c r="C60" s="55"/>
      <c r="D60" s="55"/>
      <c r="E60" s="43" t="str">
        <f>UPPER(IF($D59="","",VLOOKUP($D59,'[2]Boys Do Main Draw Prep'!$A$7:$V$23,7)))</f>
        <v>HUGO</v>
      </c>
      <c r="F60" s="43">
        <f>IF($D59="","",VLOOKUP($D59,'[2]Boys Do Main Draw Prep'!$A$7:$V$23,8))</f>
        <v>0</v>
      </c>
      <c r="G60" s="66"/>
      <c r="H60" s="43">
        <f>IF($D59="","",VLOOKUP($D59,'[2]Boys Do Main Draw Prep'!$A$7:$V$23,9))</f>
        <v>0</v>
      </c>
      <c r="I60" s="56"/>
      <c r="J60" s="48"/>
      <c r="K60" s="68"/>
      <c r="L60" s="70"/>
      <c r="M60" s="76"/>
      <c r="N60" s="48"/>
      <c r="O60" s="49"/>
      <c r="P60" s="48"/>
      <c r="Q60" s="50"/>
      <c r="R60" s="51"/>
    </row>
    <row r="61" spans="1:18" s="52" customFormat="1" ht="9.6" customHeight="1">
      <c r="A61" s="54"/>
      <c r="B61" s="55"/>
      <c r="C61" s="55"/>
      <c r="D61" s="72"/>
      <c r="E61" s="48"/>
      <c r="F61" s="48"/>
      <c r="G61" s="39"/>
      <c r="H61" s="48"/>
      <c r="I61" s="73"/>
      <c r="J61" s="48"/>
      <c r="K61" s="59"/>
      <c r="L61" s="60" t="str">
        <f>UPPER(IF(OR(K62="a",K62="as"),J57,IF(OR(K62="b",K62="bs"),J65,)))</f>
        <v>IGTIANDER</v>
      </c>
      <c r="M61" s="68"/>
      <c r="N61" s="48"/>
      <c r="O61" s="49"/>
      <c r="P61" s="48"/>
      <c r="Q61" s="50"/>
      <c r="R61" s="51"/>
    </row>
    <row r="62" spans="1:18" s="52" customFormat="1" ht="9.6" customHeight="1">
      <c r="A62" s="54"/>
      <c r="B62" s="55"/>
      <c r="C62" s="55"/>
      <c r="D62" s="72"/>
      <c r="E62" s="48"/>
      <c r="F62" s="48"/>
      <c r="G62" s="39"/>
      <c r="H62" s="48"/>
      <c r="I62" s="73"/>
      <c r="J62" s="62"/>
      <c r="K62" s="63" t="s">
        <v>48</v>
      </c>
      <c r="L62" s="64" t="str">
        <f>UPPER(IF(OR(K62="a",K62="as"),J58,IF(OR(K62="b",K62="bs"),J66,)))</f>
        <v>DIDI</v>
      </c>
      <c r="M62" s="56"/>
      <c r="N62" s="48"/>
      <c r="O62" s="49"/>
      <c r="P62" s="48"/>
      <c r="Q62" s="50"/>
      <c r="R62" s="51"/>
    </row>
    <row r="63" spans="1:18" s="52" customFormat="1" ht="9.6" customHeight="1">
      <c r="A63" s="54">
        <v>15</v>
      </c>
      <c r="B63" s="43">
        <f>IF($D63="","",VLOOKUP($D63,'[2]Boys Do Main Draw Prep'!$A$7:$V$23,20))</f>
        <v>0</v>
      </c>
      <c r="C63" s="43">
        <f>IF($D63="","",VLOOKUP($D63,'[2]Boys Do Main Draw Prep'!$A$7:$V$23,21))</f>
        <v>0</v>
      </c>
      <c r="D63" s="44">
        <v>13</v>
      </c>
      <c r="E63" s="43" t="str">
        <f>UPPER(IF($D63="","",VLOOKUP($D63,'[2]Boys Do Main Draw Prep'!$A$7:$V$23,2)))</f>
        <v>NURKHOLIS</v>
      </c>
      <c r="F63" s="43" t="str">
        <f>IF($D63="","",VLOOKUP($D63,'[2]Boys Do Main Draw Prep'!$A$7:$V$23,3))</f>
        <v>Hariyadi</v>
      </c>
      <c r="G63" s="66"/>
      <c r="H63" s="43">
        <f>IF($D63="","",VLOOKUP($D63,'[2]Boys Do Main Draw Prep'!$A$7:$V$23,4))</f>
        <v>0</v>
      </c>
      <c r="I63" s="47"/>
      <c r="J63" s="48"/>
      <c r="K63" s="68"/>
      <c r="L63" s="48">
        <v>85</v>
      </c>
      <c r="M63" s="49"/>
      <c r="N63" s="69"/>
      <c r="O63" s="49"/>
      <c r="P63" s="48"/>
      <c r="Q63" s="50"/>
      <c r="R63" s="51"/>
    </row>
    <row r="64" spans="1:18" s="52" customFormat="1" ht="9.6" customHeight="1">
      <c r="A64" s="54"/>
      <c r="B64" s="55"/>
      <c r="C64" s="55"/>
      <c r="D64" s="55"/>
      <c r="E64" s="43" t="str">
        <f>UPPER(IF($D63="","",VLOOKUP($D63,'[2]Boys Do Main Draw Prep'!$A$7:$V$23,7)))</f>
        <v>EDI</v>
      </c>
      <c r="F64" s="43" t="str">
        <f>IF($D63="","",VLOOKUP($D63,'[2]Boys Do Main Draw Prep'!$A$7:$V$23,8))</f>
        <v>Suwito</v>
      </c>
      <c r="G64" s="66"/>
      <c r="H64" s="43">
        <f>IF($D63="","",VLOOKUP($D63,'[2]Boys Do Main Draw Prep'!$A$7:$V$23,9))</f>
        <v>0</v>
      </c>
      <c r="I64" s="56"/>
      <c r="J64" s="57" t="str">
        <f>IF(I64="a",E63,IF(I64="b",E65,""))</f>
        <v/>
      </c>
      <c r="K64" s="68"/>
      <c r="L64" s="48"/>
      <c r="M64" s="49"/>
      <c r="N64" s="48"/>
      <c r="O64" s="49"/>
      <c r="P64" s="48"/>
      <c r="Q64" s="50"/>
      <c r="R64" s="51"/>
    </row>
    <row r="65" spans="1:18" s="52" customFormat="1" ht="9.6" customHeight="1">
      <c r="A65" s="54"/>
      <c r="B65" s="55"/>
      <c r="C65" s="55"/>
      <c r="D65" s="55"/>
      <c r="E65" s="57"/>
      <c r="F65" s="57"/>
      <c r="G65" s="80"/>
      <c r="H65" s="57"/>
      <c r="I65" s="59"/>
      <c r="J65" s="60" t="str">
        <f>UPPER(IF(OR(I66="a",I66="as"),E63,IF(OR(I66="b",I66="bs"),E67,)))</f>
        <v>IGTIANDER</v>
      </c>
      <c r="K65" s="75"/>
      <c r="L65" s="48"/>
      <c r="M65" s="49"/>
      <c r="N65" s="48"/>
      <c r="O65" s="49"/>
      <c r="P65" s="48"/>
      <c r="Q65" s="50"/>
      <c r="R65" s="51"/>
    </row>
    <row r="66" spans="1:18" s="52" customFormat="1" ht="9.6" customHeight="1">
      <c r="A66" s="54"/>
      <c r="B66" s="55"/>
      <c r="C66" s="55"/>
      <c r="D66" s="55"/>
      <c r="E66" s="48"/>
      <c r="F66" s="48"/>
      <c r="G66" s="39"/>
      <c r="H66" s="62"/>
      <c r="I66" s="63" t="s">
        <v>48</v>
      </c>
      <c r="J66" s="64" t="str">
        <f>UPPER(IF(OR(I66="a",I66="as"),E64,IF(OR(I66="b",I66="bs"),E68,)))</f>
        <v>DIDI</v>
      </c>
      <c r="K66" s="56"/>
      <c r="L66" s="48"/>
      <c r="M66" s="49"/>
      <c r="N66" s="48"/>
      <c r="O66" s="49"/>
      <c r="P66" s="48"/>
      <c r="Q66" s="50"/>
      <c r="R66" s="51"/>
    </row>
    <row r="67" spans="1:18" s="52" customFormat="1" ht="9.6" customHeight="1">
      <c r="A67" s="42">
        <v>16</v>
      </c>
      <c r="B67" s="43">
        <f>IF($D67="","",VLOOKUP($D67,'[2]Boys Do Main Draw Prep'!$A$7:$V$23,20))</f>
        <v>0</v>
      </c>
      <c r="C67" s="43">
        <f>IF($D67="","",VLOOKUP($D67,'[2]Boys Do Main Draw Prep'!$A$7:$V$23,21))</f>
        <v>0</v>
      </c>
      <c r="D67" s="44">
        <v>2</v>
      </c>
      <c r="E67" s="45" t="str">
        <f>UPPER(IF($D67="","",VLOOKUP($D67,'[2]Boys Do Main Draw Prep'!$A$7:$V$23,2)))</f>
        <v>IGTIANDER</v>
      </c>
      <c r="F67" s="45" t="str">
        <f>IF($D67="","",VLOOKUP($D67,'[2]Boys Do Main Draw Prep'!$A$7:$V$23,3))</f>
        <v>Purba</v>
      </c>
      <c r="G67" s="46"/>
      <c r="H67" s="45">
        <f>IF($D67="","",VLOOKUP($D67,'[2]Boys Do Main Draw Prep'!$A$7:$V$23,4))</f>
        <v>0</v>
      </c>
      <c r="I67" s="67"/>
      <c r="J67" s="48">
        <v>84</v>
      </c>
      <c r="K67" s="49"/>
      <c r="L67" s="69"/>
      <c r="M67" s="61"/>
      <c r="N67" s="48"/>
      <c r="O67" s="49"/>
      <c r="P67" s="48"/>
      <c r="Q67" s="50"/>
      <c r="R67" s="51"/>
    </row>
    <row r="68" spans="1:18" s="52" customFormat="1" ht="9.6" customHeight="1">
      <c r="A68" s="54"/>
      <c r="B68" s="55"/>
      <c r="C68" s="55"/>
      <c r="D68" s="55"/>
      <c r="E68" s="45" t="str">
        <f>UPPER(IF($D67="","",VLOOKUP($D67,'[2]Boys Do Main Draw Prep'!$A$7:$V$23,7)))</f>
        <v>DIDI</v>
      </c>
      <c r="F68" s="45" t="str">
        <f>IF($D67="","",VLOOKUP($D67,'[2]Boys Do Main Draw Prep'!$A$7:$V$23,8))</f>
        <v>Sunadi</v>
      </c>
      <c r="G68" s="46"/>
      <c r="H68" s="45">
        <f>IF($D67="","",VLOOKUP($D67,'[2]Boys Do Main Draw Prep'!$A$7:$V$23,9))</f>
        <v>0</v>
      </c>
      <c r="I68" s="56"/>
      <c r="J68" s="48"/>
      <c r="K68" s="49"/>
      <c r="L68" s="70"/>
      <c r="M68" s="71"/>
      <c r="N68" s="48"/>
      <c r="O68" s="49"/>
      <c r="P68" s="48"/>
      <c r="Q68" s="50"/>
      <c r="R68" s="51"/>
    </row>
    <row r="69" spans="1:18" s="52" customFormat="1" ht="9.6" customHeight="1">
      <c r="A69" s="81"/>
      <c r="B69" s="82"/>
      <c r="C69" s="82"/>
      <c r="D69" s="83"/>
      <c r="E69" s="84"/>
      <c r="F69" s="84"/>
      <c r="G69" s="85"/>
      <c r="H69" s="84"/>
      <c r="I69" s="86"/>
      <c r="J69" s="87"/>
      <c r="K69" s="88"/>
      <c r="L69" s="87"/>
      <c r="M69" s="88"/>
      <c r="N69" s="87"/>
      <c r="O69" s="88"/>
      <c r="P69" s="87"/>
      <c r="Q69" s="88"/>
      <c r="R69" s="51"/>
    </row>
    <row r="70" spans="1:18" s="93" customFormat="1" ht="6" customHeight="1">
      <c r="A70" s="81"/>
      <c r="B70" s="82"/>
      <c r="C70" s="82"/>
      <c r="D70" s="83"/>
      <c r="E70" s="84"/>
      <c r="F70" s="84"/>
      <c r="G70" s="89"/>
      <c r="H70" s="84"/>
      <c r="I70" s="86"/>
      <c r="J70" s="87"/>
      <c r="K70" s="88"/>
      <c r="L70" s="90"/>
      <c r="M70" s="91"/>
      <c r="N70" s="90"/>
      <c r="O70" s="91"/>
      <c r="P70" s="90"/>
      <c r="Q70" s="91"/>
      <c r="R70" s="92"/>
    </row>
    <row r="71" spans="1:17" s="105" customFormat="1" ht="10.5" customHeight="1">
      <c r="A71" s="94" t="s">
        <v>19</v>
      </c>
      <c r="B71" s="95"/>
      <c r="C71" s="96"/>
      <c r="D71" s="97" t="s">
        <v>20</v>
      </c>
      <c r="E71" s="98" t="s">
        <v>21</v>
      </c>
      <c r="F71" s="98"/>
      <c r="G71" s="98"/>
      <c r="H71" s="99"/>
      <c r="I71" s="98" t="s">
        <v>20</v>
      </c>
      <c r="J71" s="98" t="s">
        <v>22</v>
      </c>
      <c r="K71" s="100"/>
      <c r="L71" s="98" t="s">
        <v>23</v>
      </c>
      <c r="M71" s="101"/>
      <c r="N71" s="102" t="s">
        <v>24</v>
      </c>
      <c r="O71" s="102"/>
      <c r="P71" s="103" t="s">
        <v>129</v>
      </c>
      <c r="Q71" s="104"/>
    </row>
    <row r="72" spans="1:17" s="105" customFormat="1" ht="9" customHeight="1">
      <c r="A72" s="106" t="s">
        <v>25</v>
      </c>
      <c r="B72" s="107"/>
      <c r="C72" s="108"/>
      <c r="D72" s="109">
        <v>1</v>
      </c>
      <c r="E72" s="110" t="str">
        <f>IF(D72&gt;$Q$79,,UPPER(VLOOKUP(D72,'[2]Boys Do Main Draw Prep'!$A$7:$R$23,2)))</f>
        <v>NURUL</v>
      </c>
      <c r="F72" s="111"/>
      <c r="G72" s="111"/>
      <c r="H72" s="112"/>
      <c r="I72" s="113" t="s">
        <v>26</v>
      </c>
      <c r="J72" s="107"/>
      <c r="K72" s="114"/>
      <c r="L72" s="107"/>
      <c r="M72" s="115"/>
      <c r="N72" s="116" t="s">
        <v>27</v>
      </c>
      <c r="O72" s="117"/>
      <c r="P72" s="117"/>
      <c r="Q72" s="118"/>
    </row>
    <row r="73" spans="1:17" s="105" customFormat="1" ht="9" customHeight="1">
      <c r="A73" s="106" t="s">
        <v>28</v>
      </c>
      <c r="B73" s="107"/>
      <c r="C73" s="108"/>
      <c r="D73" s="109"/>
      <c r="E73" s="110" t="str">
        <f>IF(D72&gt;$Q$79,,UPPER(VLOOKUP(D72,'[2]Boys Do Main Draw Prep'!$A$7:$R$23,7)))</f>
        <v>PUNGKY</v>
      </c>
      <c r="F73" s="111"/>
      <c r="G73" s="111"/>
      <c r="H73" s="112"/>
      <c r="I73" s="113"/>
      <c r="J73" s="107"/>
      <c r="K73" s="114"/>
      <c r="L73" s="107"/>
      <c r="M73" s="115"/>
      <c r="N73" s="119"/>
      <c r="O73" s="120"/>
      <c r="P73" s="119"/>
      <c r="Q73" s="121"/>
    </row>
    <row r="74" spans="1:17" s="105" customFormat="1" ht="9" customHeight="1">
      <c r="A74" s="122" t="s">
        <v>29</v>
      </c>
      <c r="B74" s="119"/>
      <c r="C74" s="123"/>
      <c r="D74" s="109">
        <v>2</v>
      </c>
      <c r="E74" s="110" t="str">
        <f>IF(D74&gt;$Q$79,,UPPER(VLOOKUP(D74,'[2]Boys Do Main Draw Prep'!$A$7:$R$23,2)))</f>
        <v>IGTIANDER</v>
      </c>
      <c r="F74" s="111"/>
      <c r="G74" s="111"/>
      <c r="H74" s="112"/>
      <c r="I74" s="113" t="s">
        <v>30</v>
      </c>
      <c r="J74" s="107"/>
      <c r="K74" s="114"/>
      <c r="L74" s="107"/>
      <c r="M74" s="115"/>
      <c r="N74" s="116" t="s">
        <v>31</v>
      </c>
      <c r="O74" s="117"/>
      <c r="P74" s="117"/>
      <c r="Q74" s="118"/>
    </row>
    <row r="75" spans="1:17" s="105" customFormat="1" ht="9" customHeight="1">
      <c r="A75" s="124"/>
      <c r="B75" s="125"/>
      <c r="C75" s="126"/>
      <c r="D75" s="109"/>
      <c r="E75" s="110" t="str">
        <f>IF(D74&gt;$Q$79,,UPPER(VLOOKUP(D74,'[2]Boys Do Main Draw Prep'!$A$7:$R$23,7)))</f>
        <v>DIDI</v>
      </c>
      <c r="F75" s="111"/>
      <c r="G75" s="111"/>
      <c r="H75" s="112"/>
      <c r="I75" s="113"/>
      <c r="J75" s="107"/>
      <c r="K75" s="114"/>
      <c r="L75" s="107"/>
      <c r="M75" s="115"/>
      <c r="N75" s="107"/>
      <c r="O75" s="114"/>
      <c r="P75" s="107"/>
      <c r="Q75" s="115"/>
    </row>
    <row r="76" spans="1:17" s="105" customFormat="1" ht="9" customHeight="1">
      <c r="A76" s="127" t="s">
        <v>32</v>
      </c>
      <c r="B76" s="128"/>
      <c r="C76" s="129"/>
      <c r="D76" s="109">
        <v>3</v>
      </c>
      <c r="E76" s="110" t="str">
        <f>IF(D76&gt;$Q$79,,UPPER(VLOOKUP(D76,'[2]Boys Do Main Draw Prep'!$A$7:$R$23,2)))</f>
        <v>AGUS</v>
      </c>
      <c r="F76" s="111"/>
      <c r="G76" s="111"/>
      <c r="H76" s="112"/>
      <c r="I76" s="113" t="s">
        <v>33</v>
      </c>
      <c r="J76" s="107"/>
      <c r="K76" s="114"/>
      <c r="L76" s="107"/>
      <c r="M76" s="115"/>
      <c r="N76" s="119"/>
      <c r="O76" s="120"/>
      <c r="P76" s="119"/>
      <c r="Q76" s="121"/>
    </row>
    <row r="77" spans="1:17" s="105" customFormat="1" ht="9" customHeight="1">
      <c r="A77" s="106" t="s">
        <v>25</v>
      </c>
      <c r="B77" s="107"/>
      <c r="C77" s="108"/>
      <c r="D77" s="109"/>
      <c r="E77" s="110" t="str">
        <f>IF(D76&gt;$Q$79,,UPPER(VLOOKUP(D76,'[2]Boys Do Main Draw Prep'!$A$7:$R$23,7)))</f>
        <v>OBERLIN</v>
      </c>
      <c r="F77" s="111"/>
      <c r="G77" s="111"/>
      <c r="H77" s="112"/>
      <c r="I77" s="113"/>
      <c r="J77" s="107"/>
      <c r="K77" s="114"/>
      <c r="L77" s="107"/>
      <c r="M77" s="115"/>
      <c r="N77" s="116" t="s">
        <v>56</v>
      </c>
      <c r="O77" s="117"/>
      <c r="P77" s="117"/>
      <c r="Q77" s="118"/>
    </row>
    <row r="78" spans="1:17" s="105" customFormat="1" ht="9" customHeight="1">
      <c r="A78" s="106" t="s">
        <v>34</v>
      </c>
      <c r="B78" s="107"/>
      <c r="C78" s="130"/>
      <c r="D78" s="109">
        <v>4</v>
      </c>
      <c r="E78" s="110" t="str">
        <f>IF(D78&gt;$Q$79,,UPPER(VLOOKUP(D78,'[2]Boys Do Main Draw Prep'!$A$7:$R$23,2)))</f>
        <v>EDGAR</v>
      </c>
      <c r="F78" s="111"/>
      <c r="G78" s="111"/>
      <c r="H78" s="112"/>
      <c r="I78" s="113" t="s">
        <v>35</v>
      </c>
      <c r="J78" s="107"/>
      <c r="K78" s="114"/>
      <c r="L78" s="107"/>
      <c r="M78" s="115"/>
      <c r="N78" s="107"/>
      <c r="O78" s="114"/>
      <c r="P78" s="107"/>
      <c r="Q78" s="115"/>
    </row>
    <row r="79" spans="1:17" s="105" customFormat="1" ht="9" customHeight="1">
      <c r="A79" s="122" t="s">
        <v>36</v>
      </c>
      <c r="B79" s="119"/>
      <c r="C79" s="131"/>
      <c r="D79" s="132"/>
      <c r="E79" s="133" t="str">
        <f>IF(D78&gt;$Q$79,,UPPER(VLOOKUP(D78,'[2]Boys Do Main Draw Prep'!$A$7:$R$23,7)))</f>
        <v>SYAIFUDDIN</v>
      </c>
      <c r="F79" s="134"/>
      <c r="G79" s="134"/>
      <c r="H79" s="135"/>
      <c r="I79" s="136"/>
      <c r="J79" s="119"/>
      <c r="K79" s="120"/>
      <c r="L79" s="119"/>
      <c r="M79" s="121"/>
      <c r="N79" s="119" t="str">
        <f>Q4</f>
        <v>Eka Rahmat</v>
      </c>
      <c r="O79" s="120"/>
      <c r="P79" s="119"/>
      <c r="Q79" s="137">
        <f>MIN(4,'[2]Boys Do Main Draw Prep'!$V$5)</f>
        <v>4</v>
      </c>
    </row>
    <row r="80" ht="15.75" customHeight="1"/>
    <row r="81" ht="9" customHeight="1"/>
  </sheetData>
  <conditionalFormatting sqref="B7 B11 B15 B19 B23 B27 B31 B35 B39 B43 B47 B51 B55 B59 B63 B67">
    <cfRule type="cellIs" priority="1" dxfId="10" operator="equal" stopIfTrue="1">
      <formula>"DA"</formula>
    </cfRule>
  </conditionalFormatting>
  <conditionalFormatting sqref="H10 H58 H42 H50 H34 H26 H18 H66 J30 L22 N38 J62 J46 L54 J14">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2" stopIfTrue="1">
      <formula>$N$1="CU"</formula>
    </cfRule>
  </conditionalFormatting>
  <conditionalFormatting sqref="E7 E11 E15 E19 E23 E27 E31 E35 E39 E43 E47 E51 E55 E59 E63 E67">
    <cfRule type="cellIs" priority="10" dxfId="1" operator="equal" stopIfTrue="1">
      <formula>"Bye"</formula>
    </cfRule>
  </conditionalFormatting>
  <conditionalFormatting sqref="D7 D11 D15 D19 D23 D27 D31 D35 D39 D43 D47 D51 D55 D59 D63 D67">
    <cfRule type="cellIs" priority="11" dxfId="0"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scale="94" r:id="rId6"/>
  <drawing r:id="rId3"/>
  <legacyDrawing r:id="rId2"/>
  <mc:AlternateContent xmlns:mc="http://schemas.openxmlformats.org/markup-compatibility/2006">
    <mc:Choice Requires="x14">
      <controls>
        <mc:AlternateContent>
          <mc:Choice Requires="x14">
            <control xmlns:r="http://schemas.openxmlformats.org/officeDocument/2006/relationships" shapeId="5121" r:id="rId4" name="Button 1">
              <controlPr defaultSize="0" print="0" autoFill="0" autoPict="0" macro="[0]!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mc:Choice Requires="x14">
            <control xmlns:r="http://schemas.openxmlformats.org/officeDocument/2006/relationships" shapeId="5122" r:id="rId5" name="Button 2">
              <controlPr defaultSize="0" print="0" autoFill="0" autoPict="0" macro="[0]!Jun_Hide_CU">
                <anchor moveWithCells="1" sizeWithCells="1">
                  <from>
                    <xdr:col>11</xdr:col>
                    <xdr:colOff>485775</xdr:colOff>
                    <xdr:row>0</xdr:row>
                    <xdr:rowOff>171450</xdr:rowOff>
                  </from>
                  <to>
                    <xdr:col>13</xdr:col>
                    <xdr:colOff>342900</xdr:colOff>
                    <xdr:row>1</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9"/>
  <sheetViews>
    <sheetView showGridLines="0" showZeros="0" workbookViewId="0" topLeftCell="A24">
      <selection activeCell="P62" sqref="P6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1" customWidth="1"/>
    <col min="14" max="14" width="10.7109375" style="0" customWidth="1"/>
    <col min="15" max="15" width="1.7109375" style="138" customWidth="1"/>
    <col min="16" max="16" width="10.7109375" style="0" customWidth="1"/>
    <col min="17" max="17" width="1.7109375" style="11" customWidth="1"/>
    <col min="19" max="19" width="8.7109375" style="0" customWidth="1"/>
    <col min="20" max="20" width="8.8515625" style="0" hidden="1" customWidth="1"/>
    <col min="21" max="21" width="5.7109375" style="0" customWidth="1"/>
  </cols>
  <sheetData>
    <row r="1" spans="1:17" s="3" customFormat="1" ht="21.75" customHeight="1">
      <c r="A1" s="1" t="s">
        <v>0</v>
      </c>
      <c r="B1" s="2"/>
      <c r="I1" s="4"/>
      <c r="J1" s="5"/>
      <c r="K1" s="5"/>
      <c r="L1" s="6"/>
      <c r="M1" s="4"/>
      <c r="N1" s="4" t="s">
        <v>1</v>
      </c>
      <c r="O1" s="4"/>
      <c r="Q1" s="4"/>
    </row>
    <row r="2" spans="1:17" s="10" customFormat="1" ht="18">
      <c r="A2" s="139" t="s">
        <v>2</v>
      </c>
      <c r="B2" s="7"/>
      <c r="C2" s="7"/>
      <c r="D2" s="7"/>
      <c r="E2" s="7"/>
      <c r="F2" s="8"/>
      <c r="H2" s="140" t="s">
        <v>59</v>
      </c>
      <c r="I2" s="11"/>
      <c r="J2" s="140"/>
      <c r="K2" s="5"/>
      <c r="L2" s="5"/>
      <c r="M2" s="11"/>
      <c r="O2" s="11"/>
      <c r="Q2" s="11"/>
    </row>
    <row r="3" spans="1:17" s="35" customFormat="1" ht="10.5" customHeight="1">
      <c r="A3" s="141" t="s">
        <v>4</v>
      </c>
      <c r="B3" s="141"/>
      <c r="C3" s="141"/>
      <c r="D3" s="141"/>
      <c r="E3" s="141"/>
      <c r="F3" s="141" t="s">
        <v>5</v>
      </c>
      <c r="G3" s="141"/>
      <c r="H3" s="141"/>
      <c r="I3" s="142"/>
      <c r="J3" s="143"/>
      <c r="K3" s="144"/>
      <c r="L3" s="145"/>
      <c r="M3" s="142"/>
      <c r="N3" s="141"/>
      <c r="O3" s="142"/>
      <c r="P3" s="141"/>
      <c r="Q3" s="146" t="s">
        <v>6</v>
      </c>
    </row>
    <row r="4" spans="1:17" s="29" customFormat="1" ht="11.25" customHeight="1" thickBot="1">
      <c r="A4" s="20" t="s">
        <v>38</v>
      </c>
      <c r="B4" s="20"/>
      <c r="C4" s="20"/>
      <c r="D4" s="21"/>
      <c r="E4" s="21"/>
      <c r="F4" s="22" t="str">
        <f>'[2]Week SetUp'!$C$10</f>
        <v>Kelapa Gading, DKI</v>
      </c>
      <c r="G4" s="23"/>
      <c r="H4" s="21"/>
      <c r="I4" s="24"/>
      <c r="J4" s="25">
        <f>'[2]Week SetUp'!$D$10</f>
        <v>0</v>
      </c>
      <c r="K4" s="26"/>
      <c r="L4" s="27">
        <f>'[2]Week SetUp'!$A$12</f>
        <v>0</v>
      </c>
      <c r="M4" s="24"/>
      <c r="N4" s="21"/>
      <c r="O4" s="24"/>
      <c r="P4" s="21"/>
      <c r="Q4" s="28" t="str">
        <f>'[2]Week SetUp'!$E$10</f>
        <v>Eka Rahmat</v>
      </c>
    </row>
    <row r="5" spans="1:17" s="35" customFormat="1" ht="9.75">
      <c r="A5" s="30"/>
      <c r="B5" s="31" t="s">
        <v>9</v>
      </c>
      <c r="C5" s="31" t="str">
        <f>IF(OR(F2="Week 3",F2="Masters"),"CP","Rank")</f>
        <v>Rank</v>
      </c>
      <c r="D5" s="31" t="s">
        <v>10</v>
      </c>
      <c r="E5" s="32" t="s">
        <v>39</v>
      </c>
      <c r="F5" s="32" t="s">
        <v>40</v>
      </c>
      <c r="G5" s="32"/>
      <c r="H5" s="32" t="s">
        <v>41</v>
      </c>
      <c r="I5" s="32"/>
      <c r="J5" s="31" t="s">
        <v>14</v>
      </c>
      <c r="K5" s="33"/>
      <c r="L5" s="31" t="s">
        <v>15</v>
      </c>
      <c r="M5" s="33"/>
      <c r="N5" s="31" t="s">
        <v>16</v>
      </c>
      <c r="O5" s="33"/>
      <c r="P5" s="31" t="s">
        <v>17</v>
      </c>
      <c r="Q5" s="34"/>
    </row>
    <row r="6" spans="1:17" s="35" customFormat="1" ht="3.75" customHeight="1" thickBot="1">
      <c r="A6" s="36"/>
      <c r="B6" s="37"/>
      <c r="C6" s="37"/>
      <c r="D6" s="37"/>
      <c r="E6" s="38"/>
      <c r="F6" s="38"/>
      <c r="G6" s="39"/>
      <c r="H6" s="38"/>
      <c r="I6" s="40"/>
      <c r="J6" s="37"/>
      <c r="K6" s="40"/>
      <c r="L6" s="37"/>
      <c r="M6" s="40"/>
      <c r="N6" s="37"/>
      <c r="O6" s="40"/>
      <c r="P6" s="37"/>
      <c r="Q6" s="41"/>
    </row>
    <row r="7" spans="1:20" s="52" customFormat="1" ht="10.5" customHeight="1">
      <c r="A7" s="42">
        <v>1</v>
      </c>
      <c r="B7" s="43">
        <f>IF($D7="","",VLOOKUP($D7,'[2]Girls Do Main Draw Prep'!$A$7:$V$23,20))</f>
        <v>0</v>
      </c>
      <c r="C7" s="43">
        <f>IF($D7="","",VLOOKUP($D7,'[2]Girls Do Main Draw Prep'!$A$7:$V$23,21))</f>
        <v>0</v>
      </c>
      <c r="D7" s="44">
        <v>1</v>
      </c>
      <c r="E7" s="45" t="str">
        <f>UPPER(IF($D7="","",VLOOKUP($D7,'[2]Girls Do Main Draw Prep'!$A$7:$V$23,2)))</f>
        <v>NURUL</v>
      </c>
      <c r="F7" s="45" t="str">
        <f>IF($D7="","",VLOOKUP($D7,'[2]Girls Do Main Draw Prep'!$A$7:$V$23,3))</f>
        <v>Syahri</v>
      </c>
      <c r="G7" s="46"/>
      <c r="H7" s="45">
        <f>IF($D7="","",VLOOKUP($D7,'[2]Girls Do Main Draw Prep'!$A$7:$V$23,4))</f>
        <v>0</v>
      </c>
      <c r="I7" s="47"/>
      <c r="J7" s="48"/>
      <c r="K7" s="49"/>
      <c r="L7" s="48"/>
      <c r="M7" s="49"/>
      <c r="N7" s="48"/>
      <c r="O7" s="49"/>
      <c r="P7" s="48"/>
      <c r="Q7" s="50"/>
      <c r="R7" s="51"/>
      <c r="T7" s="53" t="str">
        <f>'[2]SetUp Officials'!P21</f>
        <v>Umpire</v>
      </c>
    </row>
    <row r="8" spans="1:20" s="52" customFormat="1" ht="9.6" customHeight="1">
      <c r="A8" s="54"/>
      <c r="B8" s="55"/>
      <c r="C8" s="55"/>
      <c r="D8" s="55"/>
      <c r="E8" s="45" t="str">
        <f>UPPER(IF($D7="","",VLOOKUP($D7,'[2]Girls Do Main Draw Prep'!$A$7:$V$23,7)))</f>
        <v>PUNGKY</v>
      </c>
      <c r="F8" s="45" t="str">
        <f>IF($D7="","",VLOOKUP($D7,'[2]Girls Do Main Draw Prep'!$A$7:$V$23,8))</f>
        <v>Haryono</v>
      </c>
      <c r="G8" s="46"/>
      <c r="H8" s="45">
        <f>IF($D7="","",VLOOKUP($D7,'[2]Girls Do Main Draw Prep'!$A$7:$V$23,9))</f>
        <v>0</v>
      </c>
      <c r="I8" s="56"/>
      <c r="J8" s="57" t="str">
        <f>IF(I8="a",E7,IF(I8="b",E9,""))</f>
        <v/>
      </c>
      <c r="K8" s="49"/>
      <c r="L8" s="48"/>
      <c r="M8" s="49"/>
      <c r="N8" s="48"/>
      <c r="O8" s="49"/>
      <c r="P8" s="48"/>
      <c r="Q8" s="50"/>
      <c r="R8" s="51"/>
      <c r="T8" s="58" t="str">
        <f>'[2]SetUp Officials'!P22</f>
        <v xml:space="preserve"> </v>
      </c>
    </row>
    <row r="9" spans="1:20" s="52" customFormat="1" ht="9.6" customHeight="1">
      <c r="A9" s="54"/>
      <c r="B9" s="55"/>
      <c r="C9" s="55"/>
      <c r="D9" s="55"/>
      <c r="E9" s="48"/>
      <c r="F9" s="48"/>
      <c r="G9" s="39"/>
      <c r="H9" s="48"/>
      <c r="I9" s="59"/>
      <c r="J9" s="60" t="str">
        <f>UPPER(IF(OR(I10="a",I10="as"),E7,IF(OR(I10="b",I10="bs"),E11,)))</f>
        <v>NURUL</v>
      </c>
      <c r="K9" s="61"/>
      <c r="L9" s="48"/>
      <c r="M9" s="49"/>
      <c r="N9" s="48"/>
      <c r="O9" s="49"/>
      <c r="P9" s="48"/>
      <c r="Q9" s="50"/>
      <c r="R9" s="51"/>
      <c r="T9" s="58" t="str">
        <f>'[2]SetUp Officials'!P23</f>
        <v xml:space="preserve"> </v>
      </c>
    </row>
    <row r="10" spans="1:20" s="52" customFormat="1" ht="9.6" customHeight="1">
      <c r="A10" s="54"/>
      <c r="B10" s="55"/>
      <c r="C10" s="55"/>
      <c r="D10" s="55"/>
      <c r="E10" s="48"/>
      <c r="F10" s="48"/>
      <c r="G10" s="39"/>
      <c r="H10" s="62"/>
      <c r="I10" s="63" t="s">
        <v>18</v>
      </c>
      <c r="J10" s="64" t="str">
        <f>UPPER(IF(OR(I10="a",I10="as"),E8,IF(OR(I10="b",I10="bs"),E12,)))</f>
        <v>PUNGKY</v>
      </c>
      <c r="K10" s="65"/>
      <c r="L10" s="48"/>
      <c r="M10" s="49"/>
      <c r="N10" s="48"/>
      <c r="O10" s="49"/>
      <c r="P10" s="48"/>
      <c r="Q10" s="50"/>
      <c r="R10" s="51"/>
      <c r="T10" s="58" t="str">
        <f>'[2]SetUp Officials'!P24</f>
        <v xml:space="preserve"> </v>
      </c>
    </row>
    <row r="11" spans="1:20" s="52" customFormat="1" ht="9.6" customHeight="1">
      <c r="A11" s="54">
        <v>2</v>
      </c>
      <c r="B11" s="43">
        <f>IF($D11="","",VLOOKUP($D11,'[2]Girls Do Main Draw Prep'!$A$7:$V$23,20))</f>
        <v>0</v>
      </c>
      <c r="C11" s="43">
        <f>IF($D11="","",VLOOKUP($D11,'[2]Girls Do Main Draw Prep'!$A$7:$V$23,21))</f>
        <v>0</v>
      </c>
      <c r="D11" s="44">
        <v>5</v>
      </c>
      <c r="E11" s="43" t="str">
        <f>UPPER(IF($D11="","",VLOOKUP($D11,'[2]Girls Do Main Draw Prep'!$A$7:$V$23,2)))</f>
        <v>DIDIED</v>
      </c>
      <c r="F11" s="43" t="str">
        <f>IF($D11="","",VLOOKUP($D11,'[2]Girls Do Main Draw Prep'!$A$7:$V$23,3))</f>
        <v>Haryono</v>
      </c>
      <c r="G11" s="66"/>
      <c r="H11" s="43">
        <f>IF($D11="","",VLOOKUP($D11,'[2]Girls Do Main Draw Prep'!$A$7:$V$23,4))</f>
        <v>0</v>
      </c>
      <c r="I11" s="67"/>
      <c r="J11" s="48"/>
      <c r="K11" s="68"/>
      <c r="L11" s="69"/>
      <c r="M11" s="61"/>
      <c r="N11" s="48"/>
      <c r="O11" s="49"/>
      <c r="P11" s="48"/>
      <c r="Q11" s="50"/>
      <c r="R11" s="51"/>
      <c r="T11" s="58" t="str">
        <f>'[2]SetUp Officials'!P25</f>
        <v xml:space="preserve"> </v>
      </c>
    </row>
    <row r="12" spans="1:20" s="52" customFormat="1" ht="9.6" customHeight="1">
      <c r="A12" s="54"/>
      <c r="B12" s="55"/>
      <c r="C12" s="55"/>
      <c r="D12" s="55"/>
      <c r="E12" s="43" t="str">
        <f>UPPER(IF($D11="","",VLOOKUP($D11,'[2]Girls Do Main Draw Prep'!$A$7:$V$23,7)))</f>
        <v>AFRIZAL</v>
      </c>
      <c r="F12" s="43">
        <f>IF($D11="","",VLOOKUP($D11,'[2]Girls Do Main Draw Prep'!$A$7:$V$23,8))</f>
        <v>0</v>
      </c>
      <c r="G12" s="66"/>
      <c r="H12" s="43">
        <f>IF($D11="","",VLOOKUP($D11,'[2]Girls Do Main Draw Prep'!$A$7:$V$23,9))</f>
        <v>0</v>
      </c>
      <c r="I12" s="56"/>
      <c r="J12" s="48"/>
      <c r="K12" s="68"/>
      <c r="L12" s="70"/>
      <c r="M12" s="71"/>
      <c r="N12" s="48"/>
      <c r="O12" s="49"/>
      <c r="P12" s="48"/>
      <c r="Q12" s="50"/>
      <c r="R12" s="51"/>
      <c r="T12" s="58" t="str">
        <f>'[2]SetUp Officials'!P26</f>
        <v xml:space="preserve"> </v>
      </c>
    </row>
    <row r="13" spans="1:20" s="52" customFormat="1" ht="9.6" customHeight="1">
      <c r="A13" s="54"/>
      <c r="B13" s="55"/>
      <c r="C13" s="55"/>
      <c r="D13" s="72"/>
      <c r="E13" s="48"/>
      <c r="F13" s="48"/>
      <c r="G13" s="39"/>
      <c r="H13" s="48"/>
      <c r="I13" s="73"/>
      <c r="J13" s="48"/>
      <c r="K13" s="59"/>
      <c r="L13" s="60" t="str">
        <f>UPPER(IF(OR(K14="a",K14="as"),J9,IF(OR(K14="b",K14="bs"),J17,)))</f>
        <v>NURUL</v>
      </c>
      <c r="M13" s="49"/>
      <c r="N13" s="48"/>
      <c r="O13" s="49"/>
      <c r="P13" s="48"/>
      <c r="Q13" s="50"/>
      <c r="R13" s="51"/>
      <c r="T13" s="58" t="str">
        <f>'[2]SetUp Officials'!P27</f>
        <v xml:space="preserve"> </v>
      </c>
    </row>
    <row r="14" spans="1:20" s="52" customFormat="1" ht="9.6" customHeight="1">
      <c r="A14" s="54"/>
      <c r="B14" s="55"/>
      <c r="C14" s="55"/>
      <c r="D14" s="72"/>
      <c r="E14" s="48"/>
      <c r="F14" s="48"/>
      <c r="G14" s="39"/>
      <c r="H14" s="48"/>
      <c r="I14" s="73"/>
      <c r="J14" s="62"/>
      <c r="K14" s="63" t="s">
        <v>18</v>
      </c>
      <c r="L14" s="64" t="str">
        <f>UPPER(IF(OR(K14="a",K14="as"),J10,IF(OR(K14="b",K14="bs"),J18,)))</f>
        <v>PUNGKY</v>
      </c>
      <c r="M14" s="65"/>
      <c r="N14" s="48"/>
      <c r="O14" s="49"/>
      <c r="P14" s="48"/>
      <c r="Q14" s="50"/>
      <c r="R14" s="51"/>
      <c r="T14" s="58" t="str">
        <f>'[2]SetUp Officials'!P28</f>
        <v xml:space="preserve"> </v>
      </c>
    </row>
    <row r="15" spans="1:20" s="52" customFormat="1" ht="9.6" customHeight="1">
      <c r="A15" s="54">
        <v>3</v>
      </c>
      <c r="B15" s="43">
        <f>IF($D15="","",VLOOKUP($D15,'[2]Girls Do Main Draw Prep'!$A$7:$V$23,20))</f>
        <v>0</v>
      </c>
      <c r="C15" s="43">
        <f>IF($D15="","",VLOOKUP($D15,'[2]Girls Do Main Draw Prep'!$A$7:$V$23,21))</f>
        <v>0</v>
      </c>
      <c r="D15" s="44">
        <v>10</v>
      </c>
      <c r="E15" s="43" t="str">
        <f>UPPER(IF($D15="","",VLOOKUP($D15,'[2]Girls Do Main Draw Prep'!$A$7:$V$23,2)))</f>
        <v>BAMBANG</v>
      </c>
      <c r="F15" s="43" t="str">
        <f>IF($D15="","",VLOOKUP($D15,'[2]Girls Do Main Draw Prep'!$A$7:$V$23,3))</f>
        <v>Setiawan</v>
      </c>
      <c r="G15" s="66"/>
      <c r="H15" s="43">
        <f>IF($D15="","",VLOOKUP($D15,'[2]Girls Do Main Draw Prep'!$A$7:$V$23,4))</f>
        <v>0</v>
      </c>
      <c r="I15" s="47"/>
      <c r="J15" s="48"/>
      <c r="K15" s="68"/>
      <c r="L15" s="48">
        <v>84</v>
      </c>
      <c r="M15" s="68"/>
      <c r="N15" s="69"/>
      <c r="O15" s="49"/>
      <c r="P15" s="48"/>
      <c r="Q15" s="50"/>
      <c r="R15" s="51"/>
      <c r="T15" s="58" t="str">
        <f>'[2]SetUp Officials'!P29</f>
        <v xml:space="preserve"> </v>
      </c>
    </row>
    <row r="16" spans="1:20" s="52" customFormat="1" ht="9.6" customHeight="1" thickBot="1">
      <c r="A16" s="54"/>
      <c r="B16" s="55"/>
      <c r="C16" s="55"/>
      <c r="D16" s="55"/>
      <c r="E16" s="43" t="str">
        <f>UPPER(IF($D15="","",VLOOKUP($D15,'[2]Girls Do Main Draw Prep'!$A$7:$V$23,7)))</f>
        <v>SRIHANTO ARY</v>
      </c>
      <c r="F16" s="43" t="str">
        <f>IF($D15="","",VLOOKUP($D15,'[2]Girls Do Main Draw Prep'!$A$7:$V$23,8))</f>
        <v>Nugroho</v>
      </c>
      <c r="G16" s="66"/>
      <c r="H16" s="43">
        <f>IF($D15="","",VLOOKUP($D15,'[2]Girls Do Main Draw Prep'!$A$7:$V$23,9))</f>
        <v>0</v>
      </c>
      <c r="I16" s="56"/>
      <c r="J16" s="57" t="str">
        <f>IF(I16="a",E15,IF(I16="b",E17,""))</f>
        <v/>
      </c>
      <c r="K16" s="68"/>
      <c r="L16" s="48"/>
      <c r="M16" s="68"/>
      <c r="N16" s="48"/>
      <c r="O16" s="49"/>
      <c r="P16" s="48"/>
      <c r="Q16" s="50"/>
      <c r="R16" s="51"/>
      <c r="T16" s="74" t="str">
        <f>'[2]SetUp Officials'!P30</f>
        <v>None</v>
      </c>
    </row>
    <row r="17" spans="1:18" s="52" customFormat="1" ht="9.6" customHeight="1">
      <c r="A17" s="54"/>
      <c r="B17" s="55"/>
      <c r="C17" s="55"/>
      <c r="D17" s="72"/>
      <c r="E17" s="48"/>
      <c r="F17" s="48"/>
      <c r="G17" s="39"/>
      <c r="H17" s="48"/>
      <c r="I17" s="59"/>
      <c r="J17" s="60" t="str">
        <f>UPPER(IF(OR(I18="a",I18="as"),E15,IF(OR(I18="b",I18="bs"),E19,)))</f>
        <v>INDRA</v>
      </c>
      <c r="K17" s="75"/>
      <c r="L17" s="48"/>
      <c r="M17" s="68"/>
      <c r="N17" s="48"/>
      <c r="O17" s="49"/>
      <c r="P17" s="48"/>
      <c r="Q17" s="50"/>
      <c r="R17" s="51"/>
    </row>
    <row r="18" spans="1:18" s="52" customFormat="1" ht="9.6" customHeight="1">
      <c r="A18" s="54"/>
      <c r="B18" s="55"/>
      <c r="C18" s="55"/>
      <c r="D18" s="72"/>
      <c r="E18" s="48"/>
      <c r="F18" s="48"/>
      <c r="G18" s="39"/>
      <c r="H18" s="62"/>
      <c r="I18" s="63" t="s">
        <v>48</v>
      </c>
      <c r="J18" s="64" t="str">
        <f>UPPER(IF(OR(I18="a",I18="as"),E16,IF(OR(I18="b",I18="bs"),E20,)))</f>
        <v>HUSNUL</v>
      </c>
      <c r="K18" s="56"/>
      <c r="L18" s="48"/>
      <c r="M18" s="68"/>
      <c r="N18" s="48"/>
      <c r="O18" s="49"/>
      <c r="P18" s="48"/>
      <c r="Q18" s="50"/>
      <c r="R18" s="51"/>
    </row>
    <row r="19" spans="1:18" s="52" customFormat="1" ht="9.6" customHeight="1">
      <c r="A19" s="54">
        <v>4</v>
      </c>
      <c r="B19" s="43">
        <f>IF($D19="","",VLOOKUP($D19,'[2]Girls Do Main Draw Prep'!$A$7:$V$23,20))</f>
        <v>0</v>
      </c>
      <c r="C19" s="43">
        <f>IF($D19="","",VLOOKUP($D19,'[2]Girls Do Main Draw Prep'!$A$7:$V$23,21))</f>
        <v>0</v>
      </c>
      <c r="D19" s="44">
        <v>8</v>
      </c>
      <c r="E19" s="43" t="str">
        <f>UPPER(IF($D19="","",VLOOKUP($D19,'[2]Girls Do Main Draw Prep'!$A$7:$V$23,2)))</f>
        <v>INDRA</v>
      </c>
      <c r="F19" s="43" t="str">
        <f>IF($D19="","",VLOOKUP($D19,'[2]Girls Do Main Draw Prep'!$A$7:$V$23,3))</f>
        <v>Adhiwijaya</v>
      </c>
      <c r="G19" s="66"/>
      <c r="H19" s="43">
        <f>IF($D19="","",VLOOKUP($D19,'[2]Girls Do Main Draw Prep'!$A$7:$V$23,4))</f>
        <v>0</v>
      </c>
      <c r="I19" s="67"/>
      <c r="J19" s="48"/>
      <c r="K19" s="49"/>
      <c r="L19" s="69"/>
      <c r="M19" s="75"/>
      <c r="N19" s="48"/>
      <c r="O19" s="49"/>
      <c r="P19" s="48"/>
      <c r="Q19" s="50"/>
      <c r="R19" s="51"/>
    </row>
    <row r="20" spans="1:18" s="52" customFormat="1" ht="9.6" customHeight="1">
      <c r="A20" s="54"/>
      <c r="B20" s="55"/>
      <c r="C20" s="55"/>
      <c r="D20" s="55"/>
      <c r="E20" s="43" t="str">
        <f>UPPER(IF($D19="","",VLOOKUP($D19,'[2]Girls Do Main Draw Prep'!$A$7:$V$23,7)))</f>
        <v>HUSNUL</v>
      </c>
      <c r="F20" s="43" t="str">
        <f>IF($D19="","",VLOOKUP($D19,'[2]Girls Do Main Draw Prep'!$A$7:$V$23,8))</f>
        <v>Djadid</v>
      </c>
      <c r="G20" s="66"/>
      <c r="H20" s="43">
        <f>IF($D19="","",VLOOKUP($D19,'[2]Girls Do Main Draw Prep'!$A$7:$V$23,9))</f>
        <v>0</v>
      </c>
      <c r="I20" s="56"/>
      <c r="J20" s="48"/>
      <c r="K20" s="49"/>
      <c r="L20" s="70"/>
      <c r="M20" s="76"/>
      <c r="N20" s="48"/>
      <c r="O20" s="49"/>
      <c r="P20" s="48"/>
      <c r="Q20" s="50"/>
      <c r="R20" s="51"/>
    </row>
    <row r="21" spans="1:18" s="52" customFormat="1" ht="9.6" customHeight="1">
      <c r="A21" s="54"/>
      <c r="B21" s="55"/>
      <c r="C21" s="55"/>
      <c r="D21" s="55"/>
      <c r="E21" s="48"/>
      <c r="F21" s="48"/>
      <c r="G21" s="39"/>
      <c r="H21" s="48"/>
      <c r="I21" s="73"/>
      <c r="J21" s="48"/>
      <c r="K21" s="49"/>
      <c r="L21" s="48"/>
      <c r="M21" s="59"/>
      <c r="N21" s="60" t="str">
        <f>UPPER(IF(OR(M22="a",M22="as"),L13,IF(OR(M22="b",M22="bs"),L29,)))</f>
        <v>NURUL</v>
      </c>
      <c r="O21" s="49"/>
      <c r="P21" s="48"/>
      <c r="Q21" s="50"/>
      <c r="R21" s="51"/>
    </row>
    <row r="22" spans="1:18" s="52" customFormat="1" ht="9.6" customHeight="1">
      <c r="A22" s="54"/>
      <c r="B22" s="55"/>
      <c r="C22" s="55"/>
      <c r="D22" s="55"/>
      <c r="E22" s="48"/>
      <c r="F22" s="48"/>
      <c r="G22" s="39"/>
      <c r="H22" s="48"/>
      <c r="I22" s="73"/>
      <c r="J22" s="48"/>
      <c r="K22" s="49"/>
      <c r="L22" s="62"/>
      <c r="M22" s="63" t="s">
        <v>18</v>
      </c>
      <c r="N22" s="64" t="str">
        <f>UPPER(IF(OR(M22="a",M22="as"),L14,IF(OR(M22="b",M22="bs"),L30,)))</f>
        <v>PUNGKY</v>
      </c>
      <c r="O22" s="65"/>
      <c r="P22" s="48"/>
      <c r="Q22" s="50"/>
      <c r="R22" s="51"/>
    </row>
    <row r="23" spans="1:18" s="52" customFormat="1" ht="9.6" customHeight="1">
      <c r="A23" s="42">
        <v>5</v>
      </c>
      <c r="B23" s="43">
        <f>IF($D23="","",VLOOKUP($D23,'[2]Girls Do Main Draw Prep'!$A$7:$V$23,20))</f>
        <v>0</v>
      </c>
      <c r="C23" s="43">
        <f>IF($D23="","",VLOOKUP($D23,'[2]Girls Do Main Draw Prep'!$A$7:$V$23,21))</f>
        <v>0</v>
      </c>
      <c r="D23" s="44">
        <v>15</v>
      </c>
      <c r="E23" s="45" t="str">
        <f>UPPER(IF($D23="","",VLOOKUP($D23,'[2]Girls Do Main Draw Prep'!$A$7:$V$23,2)))</f>
        <v xml:space="preserve">AMOR </v>
      </c>
      <c r="F23" s="45" t="str">
        <f>IF($D23="","",VLOOKUP($D23,'[2]Girls Do Main Draw Prep'!$A$7:$V$23,3))</f>
        <v>Kodrat</v>
      </c>
      <c r="G23" s="46"/>
      <c r="H23" s="45">
        <f>IF($D23="","",VLOOKUP($D23,'[2]Girls Do Main Draw Prep'!$A$7:$V$23,4))</f>
        <v>0</v>
      </c>
      <c r="I23" s="47"/>
      <c r="J23" s="48"/>
      <c r="K23" s="49"/>
      <c r="L23" s="48"/>
      <c r="M23" s="68"/>
      <c r="N23" s="48">
        <v>84</v>
      </c>
      <c r="O23" s="68"/>
      <c r="P23" s="48"/>
      <c r="Q23" s="50"/>
      <c r="R23" s="51"/>
    </row>
    <row r="24" spans="1:18" s="52" customFormat="1" ht="9.6" customHeight="1">
      <c r="A24" s="54"/>
      <c r="B24" s="55"/>
      <c r="C24" s="55"/>
      <c r="D24" s="55"/>
      <c r="E24" s="45" t="str">
        <f>UPPER(IF($D23="","",VLOOKUP($D23,'[2]Girls Do Main Draw Prep'!$A$7:$V$23,7)))</f>
        <v>BUDIARTO</v>
      </c>
      <c r="F24" s="45">
        <f>IF($D23="","",VLOOKUP($D23,'[2]Girls Do Main Draw Prep'!$A$7:$V$23,8))</f>
        <v>0</v>
      </c>
      <c r="G24" s="46"/>
      <c r="H24" s="45">
        <f>IF($D23="","",VLOOKUP($D23,'[2]Girls Do Main Draw Prep'!$A$7:$V$23,9))</f>
        <v>0</v>
      </c>
      <c r="I24" s="56"/>
      <c r="J24" s="57" t="str">
        <f>IF(I24="a",E23,IF(I24="b",E25,""))</f>
        <v/>
      </c>
      <c r="K24" s="49"/>
      <c r="L24" s="48"/>
      <c r="M24" s="68"/>
      <c r="N24" s="48"/>
      <c r="O24" s="68"/>
      <c r="P24" s="48"/>
      <c r="Q24" s="50"/>
      <c r="R24" s="51"/>
    </row>
    <row r="25" spans="1:18" s="52" customFormat="1" ht="9.6" customHeight="1">
      <c r="A25" s="54"/>
      <c r="B25" s="55"/>
      <c r="C25" s="55"/>
      <c r="D25" s="55"/>
      <c r="E25" s="48"/>
      <c r="F25" s="48"/>
      <c r="G25" s="39"/>
      <c r="H25" s="48"/>
      <c r="I25" s="59"/>
      <c r="J25" s="60" t="str">
        <f>UPPER(IF(OR(I26="a",I26="as"),E23,IF(OR(I26="b",I26="bs"),E27,)))</f>
        <v>SETYO</v>
      </c>
      <c r="K25" s="61"/>
      <c r="L25" s="48"/>
      <c r="M25" s="68"/>
      <c r="N25" s="48"/>
      <c r="O25" s="68"/>
      <c r="P25" s="48"/>
      <c r="Q25" s="50"/>
      <c r="R25" s="51"/>
    </row>
    <row r="26" spans="1:18" s="52" customFormat="1" ht="9.6" customHeight="1">
      <c r="A26" s="54"/>
      <c r="B26" s="55"/>
      <c r="C26" s="55"/>
      <c r="D26" s="55"/>
      <c r="E26" s="48"/>
      <c r="F26" s="48"/>
      <c r="G26" s="39"/>
      <c r="H26" s="62"/>
      <c r="I26" s="63" t="s">
        <v>48</v>
      </c>
      <c r="J26" s="64" t="str">
        <f>UPPER(IF(OR(I26="a",I26="as"),E24,IF(OR(I26="b",I26="bs"),E28,)))</f>
        <v>RONALD</v>
      </c>
      <c r="K26" s="65"/>
      <c r="L26" s="48"/>
      <c r="M26" s="68"/>
      <c r="N26" s="48"/>
      <c r="O26" s="68"/>
      <c r="P26" s="48"/>
      <c r="Q26" s="50"/>
      <c r="R26" s="51"/>
    </row>
    <row r="27" spans="1:18" s="52" customFormat="1" ht="9.6" customHeight="1">
      <c r="A27" s="54">
        <v>6</v>
      </c>
      <c r="B27" s="43">
        <f>IF($D27="","",VLOOKUP($D27,'[2]Girls Do Main Draw Prep'!$A$7:$V$23,20))</f>
        <v>0</v>
      </c>
      <c r="C27" s="43">
        <f>IF($D27="","",VLOOKUP($D27,'[2]Girls Do Main Draw Prep'!$A$7:$V$23,21))</f>
        <v>0</v>
      </c>
      <c r="D27" s="44">
        <v>14</v>
      </c>
      <c r="E27" s="43" t="str">
        <f>UPPER(IF($D27="","",VLOOKUP($D27,'[2]Girls Do Main Draw Prep'!$A$7:$V$23,2)))</f>
        <v>SETYO</v>
      </c>
      <c r="F27" s="43" t="str">
        <f>IF($D27="","",VLOOKUP($D27,'[2]Girls Do Main Draw Prep'!$A$7:$V$23,3))</f>
        <v>Waluyo</v>
      </c>
      <c r="G27" s="66"/>
      <c r="H27" s="43">
        <f>IF($D27="","",VLOOKUP($D27,'[2]Girls Do Main Draw Prep'!$A$7:$V$23,4))</f>
        <v>0</v>
      </c>
      <c r="I27" s="67"/>
      <c r="J27" s="48">
        <v>82</v>
      </c>
      <c r="K27" s="68"/>
      <c r="L27" s="69"/>
      <c r="M27" s="75"/>
      <c r="N27" s="48"/>
      <c r="O27" s="68"/>
      <c r="P27" s="48"/>
      <c r="Q27" s="50"/>
      <c r="R27" s="51"/>
    </row>
    <row r="28" spans="1:18" s="52" customFormat="1" ht="9.6" customHeight="1">
      <c r="A28" s="54"/>
      <c r="B28" s="55"/>
      <c r="C28" s="55"/>
      <c r="D28" s="55"/>
      <c r="E28" s="43" t="str">
        <f>UPPER(IF($D27="","",VLOOKUP($D27,'[2]Girls Do Main Draw Prep'!$A$7:$V$23,7)))</f>
        <v>RONALD</v>
      </c>
      <c r="F28" s="43" t="str">
        <f>IF($D27="","",VLOOKUP($D27,'[2]Girls Do Main Draw Prep'!$A$7:$V$23,8))</f>
        <v>Gunawan</v>
      </c>
      <c r="G28" s="66"/>
      <c r="H28" s="43">
        <f>IF($D27="","",VLOOKUP($D27,'[2]Girls Do Main Draw Prep'!$A$7:$V$23,9))</f>
        <v>0</v>
      </c>
      <c r="I28" s="56"/>
      <c r="J28" s="48"/>
      <c r="K28" s="68"/>
      <c r="L28" s="70"/>
      <c r="M28" s="76"/>
      <c r="N28" s="48"/>
      <c r="O28" s="68"/>
      <c r="P28" s="48"/>
      <c r="Q28" s="50"/>
      <c r="R28" s="51"/>
    </row>
    <row r="29" spans="1:18" s="52" customFormat="1" ht="9.6" customHeight="1">
      <c r="A29" s="54"/>
      <c r="B29" s="55"/>
      <c r="C29" s="55"/>
      <c r="D29" s="72"/>
      <c r="E29" s="48"/>
      <c r="F29" s="48"/>
      <c r="G29" s="39"/>
      <c r="H29" s="48"/>
      <c r="I29" s="73"/>
      <c r="J29" s="48"/>
      <c r="K29" s="59"/>
      <c r="L29" s="60" t="str">
        <f>UPPER(IF(OR(K30="a",K30="as"),J25,IF(OR(K30="b",K30="bs"),J33,)))</f>
        <v>WINARDONO</v>
      </c>
      <c r="M29" s="68"/>
      <c r="N29" s="48"/>
      <c r="O29" s="68"/>
      <c r="P29" s="48"/>
      <c r="Q29" s="50"/>
      <c r="R29" s="51"/>
    </row>
    <row r="30" spans="1:18" s="52" customFormat="1" ht="9.6" customHeight="1">
      <c r="A30" s="54"/>
      <c r="B30" s="55"/>
      <c r="C30" s="55"/>
      <c r="D30" s="72"/>
      <c r="E30" s="48"/>
      <c r="F30" s="48"/>
      <c r="G30" s="39"/>
      <c r="H30" s="48"/>
      <c r="I30" s="73"/>
      <c r="J30" s="62"/>
      <c r="K30" s="63" t="s">
        <v>48</v>
      </c>
      <c r="L30" s="64" t="str">
        <f>UPPER(IF(OR(K30="a",K30="as"),J26,IF(OR(K30="b",K30="bs"),J34,)))</f>
        <v>YUSUF</v>
      </c>
      <c r="M30" s="56"/>
      <c r="N30" s="48"/>
      <c r="O30" s="68"/>
      <c r="P30" s="48"/>
      <c r="Q30" s="50"/>
      <c r="R30" s="51"/>
    </row>
    <row r="31" spans="1:18" s="52" customFormat="1" ht="9.6" customHeight="1">
      <c r="A31" s="54">
        <v>7</v>
      </c>
      <c r="B31" s="43">
        <f>IF($D31="","",VLOOKUP($D31,'[2]Girls Do Main Draw Prep'!$A$7:$V$23,20))</f>
        <v>0</v>
      </c>
      <c r="C31" s="43">
        <f>IF($D31="","",VLOOKUP($D31,'[2]Girls Do Main Draw Prep'!$A$7:$V$23,21))</f>
        <v>0</v>
      </c>
      <c r="D31" s="44">
        <v>12</v>
      </c>
      <c r="E31" s="43" t="str">
        <f>UPPER(IF($D31="","",VLOOKUP($D31,'[2]Girls Do Main Draw Prep'!$A$7:$V$23,2)))</f>
        <v>WINARDONO</v>
      </c>
      <c r="F31" s="43">
        <f>IF($D31="","",VLOOKUP($D31,'[2]Girls Do Main Draw Prep'!$A$7:$V$23,3))</f>
        <v>0</v>
      </c>
      <c r="G31" s="66"/>
      <c r="H31" s="43">
        <f>IF($D31="","",VLOOKUP($D31,'[2]Girls Do Main Draw Prep'!$A$7:$V$23,4))</f>
        <v>0</v>
      </c>
      <c r="I31" s="47"/>
      <c r="J31" s="48"/>
      <c r="K31" s="68"/>
      <c r="L31" s="48">
        <v>85</v>
      </c>
      <c r="M31" s="49"/>
      <c r="N31" s="69"/>
      <c r="O31" s="68"/>
      <c r="P31" s="48"/>
      <c r="Q31" s="50"/>
      <c r="R31" s="51"/>
    </row>
    <row r="32" spans="1:18" s="52" customFormat="1" ht="9.6" customHeight="1">
      <c r="A32" s="54"/>
      <c r="B32" s="55"/>
      <c r="C32" s="55"/>
      <c r="D32" s="55"/>
      <c r="E32" s="43" t="str">
        <f>UPPER(IF($D31="","",VLOOKUP($D31,'[2]Girls Do Main Draw Prep'!$A$7:$V$23,7)))</f>
        <v>YUSUF</v>
      </c>
      <c r="F32" s="43" t="str">
        <f>IF($D31="","",VLOOKUP($D31,'[2]Girls Do Main Draw Prep'!$A$7:$V$23,8))</f>
        <v>Effendi</v>
      </c>
      <c r="G32" s="66"/>
      <c r="H32" s="43">
        <f>IF($D31="","",VLOOKUP($D31,'[2]Girls Do Main Draw Prep'!$A$7:$V$23,9))</f>
        <v>0</v>
      </c>
      <c r="I32" s="56"/>
      <c r="J32" s="57" t="str">
        <f>IF(I32="a",E31,IF(I32="b",E33,""))</f>
        <v/>
      </c>
      <c r="K32" s="68"/>
      <c r="L32" s="48"/>
      <c r="M32" s="49"/>
      <c r="N32" s="48"/>
      <c r="O32" s="68"/>
      <c r="P32" s="48"/>
      <c r="Q32" s="50"/>
      <c r="R32" s="51"/>
    </row>
    <row r="33" spans="1:18" s="52" customFormat="1" ht="9.6" customHeight="1">
      <c r="A33" s="54"/>
      <c r="B33" s="55"/>
      <c r="C33" s="55"/>
      <c r="D33" s="72"/>
      <c r="E33" s="48"/>
      <c r="F33" s="48"/>
      <c r="G33" s="39"/>
      <c r="H33" s="48"/>
      <c r="I33" s="59"/>
      <c r="J33" s="60" t="str">
        <f>UPPER(IF(OR(I34="a",I34="as"),E31,IF(OR(I34="b",I34="bs"),E35,)))</f>
        <v>WINARDONO</v>
      </c>
      <c r="K33" s="75"/>
      <c r="L33" s="48"/>
      <c r="M33" s="49"/>
      <c r="N33" s="48"/>
      <c r="O33" s="68"/>
      <c r="P33" s="48"/>
      <c r="Q33" s="50"/>
      <c r="R33" s="51"/>
    </row>
    <row r="34" spans="1:18" s="52" customFormat="1" ht="9.6" customHeight="1">
      <c r="A34" s="54"/>
      <c r="B34" s="55"/>
      <c r="C34" s="55"/>
      <c r="D34" s="72"/>
      <c r="E34" s="48"/>
      <c r="F34" s="48"/>
      <c r="G34" s="39"/>
      <c r="H34" s="62"/>
      <c r="I34" s="63" t="s">
        <v>18</v>
      </c>
      <c r="J34" s="64" t="str">
        <f>UPPER(IF(OR(I34="a",I34="as"),E32,IF(OR(I34="b",I34="bs"),E36,)))</f>
        <v>YUSUF</v>
      </c>
      <c r="K34" s="56"/>
      <c r="L34" s="48"/>
      <c r="M34" s="49"/>
      <c r="N34" s="48"/>
      <c r="O34" s="68"/>
      <c r="P34" s="48"/>
      <c r="Q34" s="50"/>
      <c r="R34" s="51"/>
    </row>
    <row r="35" spans="1:18" s="52" customFormat="1" ht="9.6" customHeight="1">
      <c r="A35" s="54">
        <v>8</v>
      </c>
      <c r="B35" s="43">
        <f>IF($D35="","",VLOOKUP($D35,'[2]Girls Do Main Draw Prep'!$A$7:$V$23,20))</f>
        <v>0</v>
      </c>
      <c r="C35" s="43">
        <f>IF($D35="","",VLOOKUP($D35,'[2]Girls Do Main Draw Prep'!$A$7:$V$23,21))</f>
        <v>0</v>
      </c>
      <c r="D35" s="44">
        <v>4</v>
      </c>
      <c r="E35" s="43" t="str">
        <f>UPPER(IF($D35="","",VLOOKUP($D35,'[2]Girls Do Main Draw Prep'!$A$7:$V$23,2)))</f>
        <v>DIDA S.</v>
      </c>
      <c r="F35" s="43" t="str">
        <f>IF($D35="","",VLOOKUP($D35,'[2]Girls Do Main Draw Prep'!$A$7:$V$23,3))</f>
        <v>Maulana</v>
      </c>
      <c r="G35" s="66"/>
      <c r="H35" s="43">
        <f>IF($D35="","",VLOOKUP($D35,'[2]Girls Do Main Draw Prep'!$A$7:$V$23,4))</f>
        <v>0</v>
      </c>
      <c r="I35" s="67"/>
      <c r="J35" s="48">
        <v>83</v>
      </c>
      <c r="K35" s="49"/>
      <c r="L35" s="69"/>
      <c r="M35" s="61"/>
      <c r="N35" s="48"/>
      <c r="O35" s="68"/>
      <c r="P35" s="48"/>
      <c r="Q35" s="50"/>
      <c r="R35" s="51"/>
    </row>
    <row r="36" spans="1:18" s="52" customFormat="1" ht="9.6" customHeight="1">
      <c r="A36" s="54"/>
      <c r="B36" s="55"/>
      <c r="C36" s="55"/>
      <c r="D36" s="55"/>
      <c r="E36" s="43" t="str">
        <f>UPPER(IF($D35="","",VLOOKUP($D35,'[2]Girls Do Main Draw Prep'!$A$7:$V$23,7)))</f>
        <v>MONTTY</v>
      </c>
      <c r="F36" s="43" t="str">
        <f>IF($D35="","",VLOOKUP($D35,'[2]Girls Do Main Draw Prep'!$A$7:$V$23,8))</f>
        <v>Giriana</v>
      </c>
      <c r="G36" s="66"/>
      <c r="H36" s="43">
        <f>IF($D35="","",VLOOKUP($D35,'[2]Girls Do Main Draw Prep'!$A$7:$V$23,9))</f>
        <v>0</v>
      </c>
      <c r="I36" s="56"/>
      <c r="J36" s="48"/>
      <c r="K36" s="49"/>
      <c r="L36" s="70"/>
      <c r="M36" s="71"/>
      <c r="N36" s="48"/>
      <c r="O36" s="68"/>
      <c r="P36" s="48"/>
      <c r="Q36" s="50"/>
      <c r="R36" s="51"/>
    </row>
    <row r="37" spans="1:18" s="52" customFormat="1" ht="9.6" customHeight="1">
      <c r="A37" s="54"/>
      <c r="B37" s="55"/>
      <c r="C37" s="55"/>
      <c r="D37" s="72"/>
      <c r="E37" s="48"/>
      <c r="F37" s="48"/>
      <c r="G37" s="39"/>
      <c r="H37" s="48"/>
      <c r="I37" s="73"/>
      <c r="J37" s="48"/>
      <c r="K37" s="49"/>
      <c r="L37" s="48"/>
      <c r="M37" s="49"/>
      <c r="N37" s="49"/>
      <c r="O37" s="59"/>
      <c r="P37" s="60" t="str">
        <f>UPPER(IF(OR(O38="a",O38="as"),N21,IF(OR(O38="b",O38="bs"),N53,)))</f>
        <v xml:space="preserve">DIDI </v>
      </c>
      <c r="Q37" s="77"/>
      <c r="R37" s="51"/>
    </row>
    <row r="38" spans="1:18" s="52" customFormat="1" ht="9.6" customHeight="1">
      <c r="A38" s="54"/>
      <c r="B38" s="55"/>
      <c r="C38" s="55"/>
      <c r="D38" s="72"/>
      <c r="E38" s="48"/>
      <c r="F38" s="48"/>
      <c r="G38" s="39"/>
      <c r="H38" s="48"/>
      <c r="I38" s="73"/>
      <c r="J38" s="48"/>
      <c r="K38" s="49"/>
      <c r="L38" s="48"/>
      <c r="M38" s="49"/>
      <c r="N38" s="62"/>
      <c r="O38" s="63" t="s">
        <v>48</v>
      </c>
      <c r="P38" s="64" t="str">
        <f>UPPER(IF(OR(O38="a",O38="as"),N22,IF(OR(O38="b",O38="bs"),N54,)))</f>
        <v>WAWAN GUNAWAN</v>
      </c>
      <c r="Q38" s="78"/>
      <c r="R38" s="51"/>
    </row>
    <row r="39" spans="1:18" s="52" customFormat="1" ht="9.6" customHeight="1">
      <c r="A39" s="54">
        <v>9</v>
      </c>
      <c r="B39" s="43">
        <f>IF($D39="","",VLOOKUP($D39,'[2]Girls Do Main Draw Prep'!$A$7:$V$23,20))</f>
        <v>0</v>
      </c>
      <c r="C39" s="43">
        <f>IF($D39="","",VLOOKUP($D39,'[2]Girls Do Main Draw Prep'!$A$7:$V$23,21))</f>
        <v>0</v>
      </c>
      <c r="D39" s="44">
        <v>3</v>
      </c>
      <c r="E39" s="43" t="str">
        <f>UPPER(IF($D39="","",VLOOKUP($D39,'[2]Girls Do Main Draw Prep'!$A$7:$V$23,2)))</f>
        <v>EDGAR</v>
      </c>
      <c r="F39" s="43" t="str">
        <f>IF($D39="","",VLOOKUP($D39,'[2]Girls Do Main Draw Prep'!$A$7:$V$23,3))</f>
        <v>Affandi</v>
      </c>
      <c r="G39" s="66"/>
      <c r="H39" s="43">
        <f>IF($D39="","",VLOOKUP($D39,'[2]Girls Do Main Draw Prep'!$A$7:$V$23,4))</f>
        <v>0</v>
      </c>
      <c r="I39" s="47"/>
      <c r="J39" s="48"/>
      <c r="K39" s="49"/>
      <c r="L39" s="48"/>
      <c r="M39" s="49"/>
      <c r="N39" s="48"/>
      <c r="O39" s="68"/>
      <c r="P39" s="69">
        <v>82</v>
      </c>
      <c r="Q39" s="50"/>
      <c r="R39" s="51"/>
    </row>
    <row r="40" spans="1:18" s="52" customFormat="1" ht="9.6" customHeight="1">
      <c r="A40" s="54"/>
      <c r="B40" s="55"/>
      <c r="C40" s="55"/>
      <c r="D40" s="55"/>
      <c r="E40" s="43" t="str">
        <f>UPPER(IF($D39="","",VLOOKUP($D39,'[2]Girls Do Main Draw Prep'!$A$7:$V$23,7)))</f>
        <v>ARTHUR</v>
      </c>
      <c r="F40" s="43" t="str">
        <f>IF($D39="","",VLOOKUP($D39,'[2]Girls Do Main Draw Prep'!$A$7:$V$23,8))</f>
        <v>Rorek</v>
      </c>
      <c r="G40" s="66"/>
      <c r="H40" s="43">
        <f>IF($D39="","",VLOOKUP($D39,'[2]Girls Do Main Draw Prep'!$A$7:$V$23,9))</f>
        <v>0</v>
      </c>
      <c r="I40" s="56"/>
      <c r="J40" s="57" t="str">
        <f>IF(I40="a",E39,IF(I40="b",E41,""))</f>
        <v/>
      </c>
      <c r="K40" s="49"/>
      <c r="L40" s="48"/>
      <c r="M40" s="49"/>
      <c r="N40" s="48"/>
      <c r="O40" s="68"/>
      <c r="P40" s="70"/>
      <c r="Q40" s="79"/>
      <c r="R40" s="51"/>
    </row>
    <row r="41" spans="1:18" s="52" customFormat="1" ht="9.6" customHeight="1">
      <c r="A41" s="54"/>
      <c r="B41" s="55"/>
      <c r="C41" s="55"/>
      <c r="D41" s="72"/>
      <c r="E41" s="48"/>
      <c r="F41" s="48"/>
      <c r="G41" s="39"/>
      <c r="H41" s="48"/>
      <c r="I41" s="59"/>
      <c r="J41" s="60" t="str">
        <f>UPPER(IF(OR(I42="a",I42="as"),E39,IF(OR(I42="b",I42="bs"),E43,)))</f>
        <v>EDGAR</v>
      </c>
      <c r="K41" s="61"/>
      <c r="L41" s="48"/>
      <c r="M41" s="49"/>
      <c r="N41" s="48"/>
      <c r="O41" s="68"/>
      <c r="P41" s="48"/>
      <c r="Q41" s="50"/>
      <c r="R41" s="51"/>
    </row>
    <row r="42" spans="1:18" s="52" customFormat="1" ht="9.6" customHeight="1">
      <c r="A42" s="54"/>
      <c r="B42" s="55"/>
      <c r="C42" s="55"/>
      <c r="D42" s="72"/>
      <c r="E42" s="48"/>
      <c r="F42" s="48"/>
      <c r="G42" s="39"/>
      <c r="H42" s="62"/>
      <c r="I42" s="63" t="s">
        <v>18</v>
      </c>
      <c r="J42" s="64" t="str">
        <f>UPPER(IF(OR(I42="a",I42="as"),E40,IF(OR(I42="b",I42="bs"),E44,)))</f>
        <v>ARTHUR</v>
      </c>
      <c r="K42" s="65"/>
      <c r="L42" s="48"/>
      <c r="M42" s="49"/>
      <c r="N42" s="48"/>
      <c r="O42" s="68"/>
      <c r="P42" s="48"/>
      <c r="Q42" s="50"/>
      <c r="R42" s="51"/>
    </row>
    <row r="43" spans="1:18" s="52" customFormat="1" ht="9.6" customHeight="1">
      <c r="A43" s="54">
        <v>10</v>
      </c>
      <c r="B43" s="43">
        <f>IF($D43="","",VLOOKUP($D43,'[2]Girls Do Main Draw Prep'!$A$7:$V$23,20))</f>
        <v>0</v>
      </c>
      <c r="C43" s="43">
        <f>IF($D43="","",VLOOKUP($D43,'[2]Girls Do Main Draw Prep'!$A$7:$V$23,21))</f>
        <v>0</v>
      </c>
      <c r="D43" s="44">
        <v>9</v>
      </c>
      <c r="E43" s="43" t="str">
        <f>UPPER(IF($D43="","",VLOOKUP($D43,'[2]Girls Do Main Draw Prep'!$A$7:$V$23,2)))</f>
        <v>AGUS</v>
      </c>
      <c r="F43" s="43" t="str">
        <f>IF($D43="","",VLOOKUP($D43,'[2]Girls Do Main Draw Prep'!$A$7:$V$23,3))</f>
        <v>Maryono</v>
      </c>
      <c r="G43" s="66"/>
      <c r="H43" s="43">
        <f>IF($D43="","",VLOOKUP($D43,'[2]Girls Do Main Draw Prep'!$A$7:$V$23,4))</f>
        <v>0</v>
      </c>
      <c r="I43" s="67"/>
      <c r="J43" s="48">
        <v>86</v>
      </c>
      <c r="K43" s="68"/>
      <c r="L43" s="69"/>
      <c r="M43" s="61"/>
      <c r="N43" s="48"/>
      <c r="O43" s="68"/>
      <c r="P43" s="48"/>
      <c r="Q43" s="50"/>
      <c r="R43" s="51"/>
    </row>
    <row r="44" spans="1:18" s="52" customFormat="1" ht="9.6" customHeight="1">
      <c r="A44" s="54"/>
      <c r="B44" s="55"/>
      <c r="C44" s="55"/>
      <c r="D44" s="55"/>
      <c r="E44" s="43" t="str">
        <f>UPPER(IF($D43="","",VLOOKUP($D43,'[2]Girls Do Main Draw Prep'!$A$7:$V$23,7)))</f>
        <v>HENDRA</v>
      </c>
      <c r="F44" s="43" t="str">
        <f>IF($D43="","",VLOOKUP($D43,'[2]Girls Do Main Draw Prep'!$A$7:$V$23,8))</f>
        <v>Jaya</v>
      </c>
      <c r="G44" s="66"/>
      <c r="H44" s="43">
        <f>IF($D43="","",VLOOKUP($D43,'[2]Girls Do Main Draw Prep'!$A$7:$V$23,9))</f>
        <v>0</v>
      </c>
      <c r="I44" s="56"/>
      <c r="J44" s="48"/>
      <c r="K44" s="68"/>
      <c r="L44" s="70"/>
      <c r="M44" s="71"/>
      <c r="N44" s="48"/>
      <c r="O44" s="68"/>
      <c r="P44" s="48"/>
      <c r="Q44" s="50"/>
      <c r="R44" s="51"/>
    </row>
    <row r="45" spans="1:18" s="52" customFormat="1" ht="9.6" customHeight="1">
      <c r="A45" s="54"/>
      <c r="B45" s="55"/>
      <c r="C45" s="55"/>
      <c r="D45" s="72"/>
      <c r="E45" s="48"/>
      <c r="F45" s="48"/>
      <c r="G45" s="39"/>
      <c r="H45" s="48"/>
      <c r="I45" s="73"/>
      <c r="J45" s="48"/>
      <c r="K45" s="59"/>
      <c r="L45" s="60" t="str">
        <f>UPPER(IF(OR(K46="a",K46="as"),J41,IF(OR(K46="b",K46="bs"),J49,)))</f>
        <v>IGTIANDER</v>
      </c>
      <c r="M45" s="49"/>
      <c r="N45" s="48"/>
      <c r="O45" s="68"/>
      <c r="P45" s="48"/>
      <c r="Q45" s="50"/>
      <c r="R45" s="51"/>
    </row>
    <row r="46" spans="1:18" s="52" customFormat="1" ht="9.6" customHeight="1">
      <c r="A46" s="54"/>
      <c r="B46" s="55"/>
      <c r="C46" s="55"/>
      <c r="D46" s="72"/>
      <c r="E46" s="48"/>
      <c r="F46" s="48"/>
      <c r="G46" s="39"/>
      <c r="H46" s="48"/>
      <c r="I46" s="73"/>
      <c r="J46" s="62"/>
      <c r="K46" s="63" t="s">
        <v>48</v>
      </c>
      <c r="L46" s="64" t="str">
        <f>UPPER(IF(OR(K46="a",K46="as"),J42,IF(OR(K46="b",K46="bs"),J50,)))</f>
        <v>TIGOR</v>
      </c>
      <c r="M46" s="65"/>
      <c r="N46" s="48"/>
      <c r="O46" s="68"/>
      <c r="P46" s="48"/>
      <c r="Q46" s="50"/>
      <c r="R46" s="51"/>
    </row>
    <row r="47" spans="1:18" s="52" customFormat="1" ht="9.6" customHeight="1">
      <c r="A47" s="54">
        <v>11</v>
      </c>
      <c r="B47" s="43">
        <f>IF($D47="","",VLOOKUP($D47,'[2]Girls Do Main Draw Prep'!$A$7:$V$23,20))</f>
        <v>0</v>
      </c>
      <c r="C47" s="43">
        <f>IF($D47="","",VLOOKUP($D47,'[2]Girls Do Main Draw Prep'!$A$7:$V$23,21))</f>
        <v>0</v>
      </c>
      <c r="D47" s="44">
        <v>7</v>
      </c>
      <c r="E47" s="43" t="str">
        <f>UPPER(IF($D47="","",VLOOKUP($D47,'[2]Girls Do Main Draw Prep'!$A$7:$V$23,2)))</f>
        <v>IGTIANDER</v>
      </c>
      <c r="F47" s="43" t="str">
        <f>IF($D47="","",VLOOKUP($D47,'[2]Girls Do Main Draw Prep'!$A$7:$V$23,3))</f>
        <v>Purba</v>
      </c>
      <c r="G47" s="66"/>
      <c r="H47" s="43">
        <f>IF($D47="","",VLOOKUP($D47,'[2]Girls Do Main Draw Prep'!$A$7:$V$23,4))</f>
        <v>0</v>
      </c>
      <c r="I47" s="47"/>
      <c r="J47" s="48"/>
      <c r="K47" s="68"/>
      <c r="L47" s="252" t="s">
        <v>118</v>
      </c>
      <c r="M47" s="68"/>
      <c r="N47" s="69"/>
      <c r="O47" s="68"/>
      <c r="P47" s="48"/>
      <c r="Q47" s="50"/>
      <c r="R47" s="51"/>
    </row>
    <row r="48" spans="1:18" s="52" customFormat="1" ht="9.6" customHeight="1">
      <c r="A48" s="54"/>
      <c r="B48" s="55"/>
      <c r="C48" s="55"/>
      <c r="D48" s="55"/>
      <c r="E48" s="43" t="str">
        <f>UPPER(IF($D47="","",VLOOKUP($D47,'[2]Girls Do Main Draw Prep'!$A$7:$V$23,7)))</f>
        <v>TIGOR</v>
      </c>
      <c r="F48" s="43" t="str">
        <f>IF($D47="","",VLOOKUP($D47,'[2]Girls Do Main Draw Prep'!$A$7:$V$23,8))</f>
        <v>Manurung</v>
      </c>
      <c r="G48" s="66"/>
      <c r="H48" s="43">
        <f>IF($D47="","",VLOOKUP($D47,'[2]Girls Do Main Draw Prep'!$A$7:$V$23,9))</f>
        <v>0</v>
      </c>
      <c r="I48" s="56"/>
      <c r="J48" s="57" t="str">
        <f>IF(I48="a",E47,IF(I48="b",E49,""))</f>
        <v/>
      </c>
      <c r="K48" s="68"/>
      <c r="L48" s="48"/>
      <c r="M48" s="68"/>
      <c r="N48" s="48"/>
      <c r="O48" s="68"/>
      <c r="P48" s="48"/>
      <c r="Q48" s="50"/>
      <c r="R48" s="51"/>
    </row>
    <row r="49" spans="1:18" s="52" customFormat="1" ht="9.6" customHeight="1">
      <c r="A49" s="54"/>
      <c r="B49" s="55"/>
      <c r="C49" s="55"/>
      <c r="D49" s="55"/>
      <c r="E49" s="48"/>
      <c r="F49" s="48"/>
      <c r="G49" s="39"/>
      <c r="H49" s="48"/>
      <c r="I49" s="59"/>
      <c r="J49" s="60" t="str">
        <f>UPPER(IF(OR(I50="a",I50="as"),E47,IF(OR(I50="b",I50="bs"),E51,)))</f>
        <v>IGTIANDER</v>
      </c>
      <c r="K49" s="75"/>
      <c r="L49" s="48"/>
      <c r="M49" s="68"/>
      <c r="N49" s="48"/>
      <c r="O49" s="68"/>
      <c r="P49" s="48"/>
      <c r="Q49" s="50"/>
      <c r="R49" s="51"/>
    </row>
    <row r="50" spans="1:18" s="52" customFormat="1" ht="9.6" customHeight="1">
      <c r="A50" s="54"/>
      <c r="B50" s="55"/>
      <c r="C50" s="55"/>
      <c r="D50" s="55"/>
      <c r="E50" s="48"/>
      <c r="F50" s="48"/>
      <c r="G50" s="39"/>
      <c r="H50" s="62"/>
      <c r="I50" s="63" t="s">
        <v>18</v>
      </c>
      <c r="J50" s="64" t="str">
        <f>UPPER(IF(OR(I50="a",I50="as"),E48,IF(OR(I50="b",I50="bs"),E52,)))</f>
        <v>TIGOR</v>
      </c>
      <c r="K50" s="56"/>
      <c r="L50" s="48"/>
      <c r="M50" s="68"/>
      <c r="N50" s="48"/>
      <c r="O50" s="68"/>
      <c r="P50" s="48"/>
      <c r="Q50" s="50"/>
      <c r="R50" s="51"/>
    </row>
    <row r="51" spans="1:18" s="52" customFormat="1" ht="9.6" customHeight="1">
      <c r="A51" s="42">
        <v>12</v>
      </c>
      <c r="B51" s="43">
        <f>IF($D51="","",VLOOKUP($D51,'[2]Girls Do Main Draw Prep'!$A$7:$V$23,20))</f>
        <v>0</v>
      </c>
      <c r="C51" s="43">
        <f>IF($D51="","",VLOOKUP($D51,'[2]Girls Do Main Draw Prep'!$A$7:$V$23,21))</f>
        <v>0</v>
      </c>
      <c r="D51" s="44">
        <v>6</v>
      </c>
      <c r="E51" s="45" t="str">
        <f>UPPER(IF($D51="","",VLOOKUP($D51,'[2]Girls Do Main Draw Prep'!$A$7:$V$23,2)))</f>
        <v>EDI</v>
      </c>
      <c r="F51" s="45" t="str">
        <f>IF($D51="","",VLOOKUP($D51,'[2]Girls Do Main Draw Prep'!$A$7:$V$23,3))</f>
        <v>Suwito</v>
      </c>
      <c r="G51" s="46"/>
      <c r="H51" s="45">
        <f>IF($D51="","",VLOOKUP($D51,'[2]Girls Do Main Draw Prep'!$A$7:$V$23,4))</f>
        <v>0</v>
      </c>
      <c r="I51" s="67"/>
      <c r="J51" s="48">
        <v>85</v>
      </c>
      <c r="K51" s="49"/>
      <c r="L51" s="69"/>
      <c r="M51" s="75"/>
      <c r="N51" s="48"/>
      <c r="O51" s="68"/>
      <c r="P51" s="48"/>
      <c r="Q51" s="50"/>
      <c r="R51" s="51"/>
    </row>
    <row r="52" spans="1:18" s="52" customFormat="1" ht="9.6" customHeight="1">
      <c r="A52" s="54"/>
      <c r="B52" s="55"/>
      <c r="C52" s="55"/>
      <c r="D52" s="55"/>
      <c r="E52" s="45" t="str">
        <f>UPPER(IF($D51="","",VLOOKUP($D51,'[2]Girls Do Main Draw Prep'!$A$7:$V$23,7)))</f>
        <v>SYAIFUDDIN</v>
      </c>
      <c r="F52" s="45" t="str">
        <f>IF($D51="","",VLOOKUP($D51,'[2]Girls Do Main Draw Prep'!$A$7:$V$23,8))</f>
        <v>Said</v>
      </c>
      <c r="G52" s="46"/>
      <c r="H52" s="45">
        <f>IF($D51="","",VLOOKUP($D51,'[2]Girls Do Main Draw Prep'!$A$7:$V$23,9))</f>
        <v>0</v>
      </c>
      <c r="I52" s="56"/>
      <c r="J52" s="48"/>
      <c r="K52" s="49"/>
      <c r="L52" s="70"/>
      <c r="M52" s="76"/>
      <c r="N52" s="48"/>
      <c r="O52" s="68"/>
      <c r="P52" s="48"/>
      <c r="Q52" s="50"/>
      <c r="R52" s="51"/>
    </row>
    <row r="53" spans="1:18" s="52" customFormat="1" ht="9.6" customHeight="1">
      <c r="A53" s="54"/>
      <c r="B53" s="55"/>
      <c r="C53" s="55"/>
      <c r="D53" s="55"/>
      <c r="E53" s="48"/>
      <c r="F53" s="48"/>
      <c r="G53" s="39"/>
      <c r="H53" s="48"/>
      <c r="I53" s="73"/>
      <c r="J53" s="48"/>
      <c r="K53" s="49"/>
      <c r="L53" s="48"/>
      <c r="M53" s="59"/>
      <c r="N53" s="60" t="str">
        <f>UPPER(IF(OR(M54="a",M54="as"),L45,IF(OR(M54="b",M54="bs"),L61,)))</f>
        <v xml:space="preserve">DIDI </v>
      </c>
      <c r="O53" s="68"/>
      <c r="P53" s="48"/>
      <c r="Q53" s="50"/>
      <c r="R53" s="51"/>
    </row>
    <row r="54" spans="1:18" s="52" customFormat="1" ht="9.6" customHeight="1">
      <c r="A54" s="54"/>
      <c r="B54" s="55"/>
      <c r="C54" s="55"/>
      <c r="D54" s="55"/>
      <c r="E54" s="48"/>
      <c r="F54" s="48"/>
      <c r="G54" s="39"/>
      <c r="H54" s="48"/>
      <c r="I54" s="73"/>
      <c r="J54" s="48"/>
      <c r="K54" s="49"/>
      <c r="L54" s="62"/>
      <c r="M54" s="63" t="s">
        <v>48</v>
      </c>
      <c r="N54" s="64" t="str">
        <f>UPPER(IF(OR(M54="a",M54="as"),L46,IF(OR(M54="b",M54="bs"),L62,)))</f>
        <v>WAWAN GUNAWAN</v>
      </c>
      <c r="O54" s="56"/>
      <c r="P54" s="48"/>
      <c r="Q54" s="50"/>
      <c r="R54" s="51"/>
    </row>
    <row r="55" spans="1:18" s="52" customFormat="1" ht="9.6" customHeight="1">
      <c r="A55" s="54">
        <v>13</v>
      </c>
      <c r="B55" s="43">
        <f>IF($D55="","",VLOOKUP($D55,'[2]Girls Do Main Draw Prep'!$A$7:$V$23,20))</f>
        <v>0</v>
      </c>
      <c r="C55" s="43">
        <f>IF($D55="","",VLOOKUP($D55,'[2]Girls Do Main Draw Prep'!$A$7:$V$23,21))</f>
        <v>0</v>
      </c>
      <c r="D55" s="44">
        <v>16</v>
      </c>
      <c r="E55" s="43" t="str">
        <f>UPPER(IF($D55="","",VLOOKUP($D55,'[2]Girls Do Main Draw Prep'!$A$7:$V$23,2)))</f>
        <v>RIZQON</v>
      </c>
      <c r="F55" s="43" t="str">
        <f>IF($D55="","",VLOOKUP($D55,'[2]Girls Do Main Draw Prep'!$A$7:$V$23,3))</f>
        <v>Fajar</v>
      </c>
      <c r="G55" s="66"/>
      <c r="H55" s="43">
        <f>IF($D55="","",VLOOKUP($D55,'[2]Girls Do Main Draw Prep'!$A$7:$V$23,4))</f>
        <v>0</v>
      </c>
      <c r="I55" s="47"/>
      <c r="J55" s="48"/>
      <c r="K55" s="49"/>
      <c r="L55" s="48"/>
      <c r="M55" s="68"/>
      <c r="N55" s="48">
        <v>82</v>
      </c>
      <c r="O55" s="49"/>
      <c r="P55" s="48"/>
      <c r="Q55" s="50"/>
      <c r="R55" s="51"/>
    </row>
    <row r="56" spans="1:18" s="52" customFormat="1" ht="9.6" customHeight="1">
      <c r="A56" s="54"/>
      <c r="B56" s="55"/>
      <c r="C56" s="55"/>
      <c r="D56" s="55"/>
      <c r="E56" s="43" t="str">
        <f>UPPER(IF($D55="","",VLOOKUP($D55,'[2]Girls Do Main Draw Prep'!$A$7:$V$23,7)))</f>
        <v>NURHIDAYAT</v>
      </c>
      <c r="F56" s="43">
        <f>IF($D55="","",VLOOKUP($D55,'[2]Girls Do Main Draw Prep'!$A$7:$V$23,8))</f>
        <v>0</v>
      </c>
      <c r="G56" s="66"/>
      <c r="H56" s="43">
        <f>IF($D55="","",VLOOKUP($D55,'[2]Girls Do Main Draw Prep'!$A$7:$V$23,9))</f>
        <v>0</v>
      </c>
      <c r="I56" s="56"/>
      <c r="J56" s="57" t="str">
        <f>IF(I56="a",E55,IF(I56="b",E57,""))</f>
        <v/>
      </c>
      <c r="K56" s="49"/>
      <c r="L56" s="48"/>
      <c r="M56" s="68"/>
      <c r="N56" s="48"/>
      <c r="O56" s="49"/>
      <c r="P56" s="48"/>
      <c r="Q56" s="50"/>
      <c r="R56" s="51"/>
    </row>
    <row r="57" spans="1:18" s="52" customFormat="1" ht="9.6" customHeight="1">
      <c r="A57" s="54"/>
      <c r="B57" s="55"/>
      <c r="C57" s="55"/>
      <c r="D57" s="72"/>
      <c r="E57" s="48"/>
      <c r="F57" s="48"/>
      <c r="G57" s="39"/>
      <c r="H57" s="48"/>
      <c r="I57" s="59"/>
      <c r="J57" s="60" t="str">
        <f>UPPER(IF(OR(I58="a",I58="as"),E55,IF(OR(I58="b",I58="bs"),E59,)))</f>
        <v>RIZQON</v>
      </c>
      <c r="K57" s="61"/>
      <c r="L57" s="48"/>
      <c r="M57" s="68"/>
      <c r="N57" s="48"/>
      <c r="O57" s="49"/>
      <c r="P57" s="48"/>
      <c r="Q57" s="50"/>
      <c r="R57" s="51"/>
    </row>
    <row r="58" spans="1:18" s="52" customFormat="1" ht="9.6" customHeight="1">
      <c r="A58" s="54"/>
      <c r="B58" s="55"/>
      <c r="C58" s="55"/>
      <c r="D58" s="72"/>
      <c r="E58" s="48"/>
      <c r="F58" s="48"/>
      <c r="G58" s="39"/>
      <c r="H58" s="62"/>
      <c r="I58" s="63" t="s">
        <v>18</v>
      </c>
      <c r="J58" s="64" t="str">
        <f>UPPER(IF(OR(I58="a",I58="as"),E56,IF(OR(I58="b",I58="bs"),E60,)))</f>
        <v>NURHIDAYAT</v>
      </c>
      <c r="K58" s="65"/>
      <c r="L58" s="48"/>
      <c r="M58" s="68"/>
      <c r="N58" s="48"/>
      <c r="O58" s="49"/>
      <c r="P58" s="48"/>
      <c r="Q58" s="50"/>
      <c r="R58" s="51"/>
    </row>
    <row r="59" spans="1:18" s="52" customFormat="1" ht="9.6" customHeight="1">
      <c r="A59" s="54">
        <v>14</v>
      </c>
      <c r="B59" s="43">
        <f>IF($D59="","",VLOOKUP($D59,'[2]Girls Do Main Draw Prep'!$A$7:$V$23,20))</f>
        <v>0</v>
      </c>
      <c r="C59" s="43">
        <f>IF($D59="","",VLOOKUP($D59,'[2]Girls Do Main Draw Prep'!$A$7:$V$23,21))</f>
        <v>0</v>
      </c>
      <c r="D59" s="44">
        <v>13</v>
      </c>
      <c r="E59" s="43" t="str">
        <f>UPPER(IF($D59="","",VLOOKUP($D59,'[2]Girls Do Main Draw Prep'!$A$7:$V$23,2)))</f>
        <v>NURKHOLIS</v>
      </c>
      <c r="F59" s="43" t="str">
        <f>IF($D59="","",VLOOKUP($D59,'[2]Girls Do Main Draw Prep'!$A$7:$V$23,3))</f>
        <v>Hariyadi</v>
      </c>
      <c r="G59" s="66"/>
      <c r="H59" s="43">
        <f>IF($D59="","",VLOOKUP($D59,'[2]Girls Do Main Draw Prep'!$A$7:$V$23,4))</f>
        <v>0</v>
      </c>
      <c r="I59" s="67"/>
      <c r="J59" s="48">
        <v>85</v>
      </c>
      <c r="K59" s="68"/>
      <c r="L59" s="69"/>
      <c r="M59" s="75"/>
      <c r="N59" s="48"/>
      <c r="O59" s="49"/>
      <c r="P59" s="48"/>
      <c r="Q59" s="50"/>
      <c r="R59" s="51"/>
    </row>
    <row r="60" spans="1:18" s="52" customFormat="1" ht="9.6" customHeight="1">
      <c r="A60" s="54"/>
      <c r="B60" s="55"/>
      <c r="C60" s="55"/>
      <c r="D60" s="55"/>
      <c r="E60" s="43" t="str">
        <f>UPPER(IF($D59="","",VLOOKUP($D59,'[2]Girls Do Main Draw Prep'!$A$7:$V$23,7)))</f>
        <v>BAMBANG</v>
      </c>
      <c r="F60" s="43" t="str">
        <f>IF($D59="","",VLOOKUP($D59,'[2]Girls Do Main Draw Prep'!$A$7:$V$23,8))</f>
        <v>P</v>
      </c>
      <c r="G60" s="66"/>
      <c r="H60" s="43">
        <f>IF($D59="","",VLOOKUP($D59,'[2]Girls Do Main Draw Prep'!$A$7:$V$23,9))</f>
        <v>0</v>
      </c>
      <c r="I60" s="56"/>
      <c r="J60" s="48"/>
      <c r="K60" s="68"/>
      <c r="L60" s="70"/>
      <c r="M60" s="76"/>
      <c r="N60" s="48"/>
      <c r="O60" s="49"/>
      <c r="P60" s="48"/>
      <c r="Q60" s="50"/>
      <c r="R60" s="51"/>
    </row>
    <row r="61" spans="1:18" s="52" customFormat="1" ht="9.6" customHeight="1">
      <c r="A61" s="54"/>
      <c r="B61" s="55"/>
      <c r="C61" s="55"/>
      <c r="D61" s="72"/>
      <c r="E61" s="48"/>
      <c r="F61" s="48"/>
      <c r="G61" s="39"/>
      <c r="H61" s="48"/>
      <c r="I61" s="73"/>
      <c r="J61" s="48"/>
      <c r="K61" s="59"/>
      <c r="L61" s="60" t="str">
        <f>UPPER(IF(OR(K62="a",K62="as"),J57,IF(OR(K62="b",K62="bs"),J65,)))</f>
        <v xml:space="preserve">DIDI </v>
      </c>
      <c r="M61" s="68"/>
      <c r="N61" s="48"/>
      <c r="O61" s="49"/>
      <c r="P61" s="48"/>
      <c r="Q61" s="50"/>
      <c r="R61" s="51"/>
    </row>
    <row r="62" spans="1:18" s="52" customFormat="1" ht="9.6" customHeight="1">
      <c r="A62" s="54"/>
      <c r="B62" s="55"/>
      <c r="C62" s="55"/>
      <c r="D62" s="72"/>
      <c r="E62" s="48"/>
      <c r="F62" s="48"/>
      <c r="G62" s="39"/>
      <c r="H62" s="48"/>
      <c r="I62" s="73"/>
      <c r="J62" s="62"/>
      <c r="K62" s="63" t="s">
        <v>48</v>
      </c>
      <c r="L62" s="64" t="str">
        <f>UPPER(IF(OR(K62="a",K62="as"),J58,IF(OR(K62="b",K62="bs"),J66,)))</f>
        <v>WAWAN GUNAWAN</v>
      </c>
      <c r="M62" s="56"/>
      <c r="N62" s="48"/>
      <c r="O62" s="49"/>
      <c r="P62" s="48"/>
      <c r="Q62" s="50"/>
      <c r="R62" s="51"/>
    </row>
    <row r="63" spans="1:18" s="52" customFormat="1" ht="9.6" customHeight="1">
      <c r="A63" s="54">
        <v>15</v>
      </c>
      <c r="B63" s="43">
        <f>IF($D63="","",VLOOKUP($D63,'[2]Girls Do Main Draw Prep'!$A$7:$V$23,20))</f>
        <v>0</v>
      </c>
      <c r="C63" s="43">
        <f>IF($D63="","",VLOOKUP($D63,'[2]Girls Do Main Draw Prep'!$A$7:$V$23,21))</f>
        <v>0</v>
      </c>
      <c r="D63" s="44">
        <v>11</v>
      </c>
      <c r="E63" s="43" t="str">
        <f>UPPER(IF($D63="","",VLOOKUP($D63,'[2]Girls Do Main Draw Prep'!$A$7:$V$23,2)))</f>
        <v>HUGO HADI</v>
      </c>
      <c r="F63" s="43" t="str">
        <f>IF($D63="","",VLOOKUP($D63,'[2]Girls Do Main Draw Prep'!$A$7:$V$23,3))</f>
        <v>Suhana</v>
      </c>
      <c r="G63" s="66"/>
      <c r="H63" s="43">
        <f>IF($D63="","",VLOOKUP($D63,'[2]Girls Do Main Draw Prep'!$A$7:$V$23,4))</f>
        <v>0</v>
      </c>
      <c r="I63" s="47"/>
      <c r="J63" s="48"/>
      <c r="K63" s="68"/>
      <c r="L63" s="252" t="s">
        <v>113</v>
      </c>
      <c r="M63" s="49"/>
      <c r="N63" s="69"/>
      <c r="O63" s="49"/>
      <c r="P63" s="48"/>
      <c r="Q63" s="50"/>
      <c r="R63" s="51"/>
    </row>
    <row r="64" spans="1:18" s="52" customFormat="1" ht="9.6" customHeight="1">
      <c r="A64" s="54"/>
      <c r="B64" s="55"/>
      <c r="C64" s="55"/>
      <c r="D64" s="55"/>
      <c r="E64" s="43" t="str">
        <f>UPPER(IF($D63="","",VLOOKUP($D63,'[2]Girls Do Main Draw Prep'!$A$7:$V$23,7)))</f>
        <v>FREDDY</v>
      </c>
      <c r="F64" s="43" t="str">
        <f>IF($D63="","",VLOOKUP($D63,'[2]Girls Do Main Draw Prep'!$A$7:$V$23,8))</f>
        <v>P. S</v>
      </c>
      <c r="G64" s="66"/>
      <c r="H64" s="43">
        <f>IF($D63="","",VLOOKUP($D63,'[2]Girls Do Main Draw Prep'!$A$7:$V$23,9))</f>
        <v>0</v>
      </c>
      <c r="I64" s="56"/>
      <c r="J64" s="57" t="str">
        <f>IF(I64="a",E63,IF(I64="b",E65,""))</f>
        <v/>
      </c>
      <c r="K64" s="68"/>
      <c r="L64" s="48"/>
      <c r="M64" s="49"/>
      <c r="N64" s="48"/>
      <c r="O64" s="49"/>
      <c r="P64" s="48"/>
      <c r="Q64" s="50"/>
      <c r="R64" s="51"/>
    </row>
    <row r="65" spans="1:18" s="52" customFormat="1" ht="9.6" customHeight="1">
      <c r="A65" s="54"/>
      <c r="B65" s="55"/>
      <c r="C65" s="55"/>
      <c r="D65" s="55"/>
      <c r="E65" s="57"/>
      <c r="F65" s="57"/>
      <c r="G65" s="80"/>
      <c r="H65" s="57"/>
      <c r="I65" s="59"/>
      <c r="J65" s="60" t="str">
        <f>UPPER(IF(OR(I66="a",I66="as"),E63,IF(OR(I66="b",I66="bs"),E67,)))</f>
        <v xml:space="preserve">DIDI </v>
      </c>
      <c r="K65" s="75"/>
      <c r="L65" s="48"/>
      <c r="M65" s="49"/>
      <c r="N65" s="48"/>
      <c r="O65" s="49"/>
      <c r="P65" s="48"/>
      <c r="Q65" s="50"/>
      <c r="R65" s="51"/>
    </row>
    <row r="66" spans="1:18" s="52" customFormat="1" ht="9.6" customHeight="1">
      <c r="A66" s="54"/>
      <c r="B66" s="55"/>
      <c r="C66" s="55"/>
      <c r="D66" s="55"/>
      <c r="E66" s="48"/>
      <c r="F66" s="48"/>
      <c r="G66" s="39"/>
      <c r="H66" s="62"/>
      <c r="I66" s="63" t="s">
        <v>48</v>
      </c>
      <c r="J66" s="64" t="str">
        <f>UPPER(IF(OR(I66="a",I66="as"),E64,IF(OR(I66="b",I66="bs"),E68,)))</f>
        <v>WAWAN GUNAWAN</v>
      </c>
      <c r="K66" s="56"/>
      <c r="L66" s="48"/>
      <c r="M66" s="49"/>
      <c r="N66" s="48"/>
      <c r="O66" s="49"/>
      <c r="P66" s="48"/>
      <c r="Q66" s="50"/>
      <c r="R66" s="51"/>
    </row>
    <row r="67" spans="1:18" s="52" customFormat="1" ht="9.6" customHeight="1">
      <c r="A67" s="42">
        <v>16</v>
      </c>
      <c r="B67" s="43">
        <f>IF($D67="","",VLOOKUP($D67,'[2]Girls Do Main Draw Prep'!$A$7:$V$23,20))</f>
        <v>0</v>
      </c>
      <c r="C67" s="43">
        <f>IF($D67="","",VLOOKUP($D67,'[2]Girls Do Main Draw Prep'!$A$7:$V$23,21))</f>
        <v>0</v>
      </c>
      <c r="D67" s="44">
        <v>2</v>
      </c>
      <c r="E67" s="45" t="str">
        <f>UPPER(IF($D67="","",VLOOKUP($D67,'[2]Girls Do Main Draw Prep'!$A$7:$V$23,2)))</f>
        <v xml:space="preserve">DIDI </v>
      </c>
      <c r="F67" s="45" t="str">
        <f>IF($D67="","",VLOOKUP($D67,'[2]Girls Do Main Draw Prep'!$A$7:$V$23,3))</f>
        <v>Sunardi</v>
      </c>
      <c r="G67" s="46"/>
      <c r="H67" s="45">
        <f>IF($D67="","",VLOOKUP($D67,'[2]Girls Do Main Draw Prep'!$A$7:$V$23,4))</f>
        <v>0</v>
      </c>
      <c r="I67" s="67"/>
      <c r="J67" s="48">
        <v>82</v>
      </c>
      <c r="K67" s="49"/>
      <c r="L67" s="69"/>
      <c r="M67" s="61"/>
      <c r="N67" s="48"/>
      <c r="O67" s="49"/>
      <c r="P67" s="48"/>
      <c r="Q67" s="50"/>
      <c r="R67" s="51"/>
    </row>
    <row r="68" spans="1:18" s="52" customFormat="1" ht="9.6" customHeight="1">
      <c r="A68" s="54"/>
      <c r="B68" s="55"/>
      <c r="C68" s="55"/>
      <c r="D68" s="55"/>
      <c r="E68" s="45" t="str">
        <f>UPPER(IF($D67="","",VLOOKUP($D67,'[2]Girls Do Main Draw Prep'!$A$7:$V$23,7)))</f>
        <v>WAWAN GUNAWAN</v>
      </c>
      <c r="F68" s="45" t="str">
        <f>IF($D67="","",VLOOKUP($D67,'[2]Girls Do Main Draw Prep'!$A$7:$V$23,8))</f>
        <v>A.  Kadir</v>
      </c>
      <c r="G68" s="46"/>
      <c r="H68" s="45">
        <f>IF($D67="","",VLOOKUP($D67,'[2]Girls Do Main Draw Prep'!$A$7:$V$23,9))</f>
        <v>0</v>
      </c>
      <c r="I68" s="56"/>
      <c r="J68" s="48"/>
      <c r="K68" s="49"/>
      <c r="L68" s="70"/>
      <c r="M68" s="71"/>
      <c r="N68" s="48"/>
      <c r="O68" s="49"/>
      <c r="P68" s="48"/>
      <c r="Q68" s="50"/>
      <c r="R68" s="51"/>
    </row>
    <row r="69" spans="1:18" s="52" customFormat="1" ht="9.6" customHeight="1">
      <c r="A69" s="81"/>
      <c r="B69" s="82"/>
      <c r="C69" s="82"/>
      <c r="D69" s="83"/>
      <c r="E69" s="84"/>
      <c r="F69" s="84"/>
      <c r="G69" s="85"/>
      <c r="H69" s="84"/>
      <c r="I69" s="86"/>
      <c r="J69" s="87"/>
      <c r="K69" s="88"/>
      <c r="L69" s="87"/>
      <c r="M69" s="88"/>
      <c r="N69" s="87"/>
      <c r="O69" s="88"/>
      <c r="P69" s="87"/>
      <c r="Q69" s="88"/>
      <c r="R69" s="51"/>
    </row>
    <row r="70" spans="1:18" s="93" customFormat="1" ht="6" customHeight="1">
      <c r="A70" s="81"/>
      <c r="B70" s="82"/>
      <c r="C70" s="82"/>
      <c r="D70" s="83"/>
      <c r="E70" s="84"/>
      <c r="F70" s="84"/>
      <c r="G70" s="89"/>
      <c r="H70" s="84"/>
      <c r="I70" s="86"/>
      <c r="J70" s="87"/>
      <c r="K70" s="88"/>
      <c r="L70" s="90"/>
      <c r="M70" s="91"/>
      <c r="N70" s="90"/>
      <c r="O70" s="91"/>
      <c r="P70" s="90"/>
      <c r="Q70" s="91"/>
      <c r="R70" s="92"/>
    </row>
    <row r="71" spans="1:17" s="105" customFormat="1" ht="10.5" customHeight="1">
      <c r="A71" s="94" t="s">
        <v>19</v>
      </c>
      <c r="B71" s="95"/>
      <c r="C71" s="96"/>
      <c r="D71" s="97" t="s">
        <v>20</v>
      </c>
      <c r="E71" s="98" t="s">
        <v>21</v>
      </c>
      <c r="F71" s="98"/>
      <c r="G71" s="98"/>
      <c r="H71" s="99"/>
      <c r="I71" s="98" t="s">
        <v>20</v>
      </c>
      <c r="J71" s="98" t="s">
        <v>22</v>
      </c>
      <c r="K71" s="100"/>
      <c r="L71" s="98" t="s">
        <v>23</v>
      </c>
      <c r="M71" s="101"/>
      <c r="N71" s="102" t="s">
        <v>24</v>
      </c>
      <c r="O71" s="102"/>
      <c r="P71" s="103" t="s">
        <v>126</v>
      </c>
      <c r="Q71" s="104"/>
    </row>
    <row r="72" spans="1:17" s="105" customFormat="1" ht="9" customHeight="1">
      <c r="A72" s="106" t="s">
        <v>25</v>
      </c>
      <c r="B72" s="107"/>
      <c r="C72" s="108"/>
      <c r="D72" s="109">
        <v>1</v>
      </c>
      <c r="E72" s="110" t="str">
        <f>IF(D72&gt;$Q$79,,UPPER(VLOOKUP(D72,'[2]Girls Do Main Draw Prep'!$A$7:$R$23,2)))</f>
        <v>NURUL</v>
      </c>
      <c r="F72" s="111"/>
      <c r="G72" s="111"/>
      <c r="H72" s="112"/>
      <c r="I72" s="113" t="s">
        <v>26</v>
      </c>
      <c r="J72" s="107"/>
      <c r="K72" s="114"/>
      <c r="L72" s="107"/>
      <c r="M72" s="115"/>
      <c r="N72" s="116" t="s">
        <v>27</v>
      </c>
      <c r="O72" s="117"/>
      <c r="P72" s="117"/>
      <c r="Q72" s="118"/>
    </row>
    <row r="73" spans="1:17" s="105" customFormat="1" ht="9" customHeight="1">
      <c r="A73" s="106" t="s">
        <v>28</v>
      </c>
      <c r="B73" s="107"/>
      <c r="C73" s="108"/>
      <c r="D73" s="109"/>
      <c r="E73" s="110" t="str">
        <f>IF(D72&gt;$Q$79,,UPPER(VLOOKUP(D72,'[2]Girls Do Main Draw Prep'!$A$7:$R$23,7)))</f>
        <v>PUNGKY</v>
      </c>
      <c r="F73" s="111"/>
      <c r="G73" s="111"/>
      <c r="H73" s="112"/>
      <c r="I73" s="113"/>
      <c r="J73" s="107"/>
      <c r="K73" s="114"/>
      <c r="L73" s="107"/>
      <c r="M73" s="115"/>
      <c r="N73" s="119"/>
      <c r="O73" s="120"/>
      <c r="P73" s="119"/>
      <c r="Q73" s="121"/>
    </row>
    <row r="74" spans="1:17" s="105" customFormat="1" ht="9" customHeight="1">
      <c r="A74" s="122" t="s">
        <v>29</v>
      </c>
      <c r="B74" s="119"/>
      <c r="C74" s="123"/>
      <c r="D74" s="109">
        <v>2</v>
      </c>
      <c r="E74" s="110" t="str">
        <f>IF(D74&gt;$Q$79,,UPPER(VLOOKUP(D74,'[2]Girls Do Main Draw Prep'!$A$7:$R$23,2)))</f>
        <v xml:space="preserve">DIDI </v>
      </c>
      <c r="F74" s="111"/>
      <c r="G74" s="111"/>
      <c r="H74" s="112"/>
      <c r="I74" s="113" t="s">
        <v>30</v>
      </c>
      <c r="J74" s="107"/>
      <c r="K74" s="114"/>
      <c r="L74" s="107"/>
      <c r="M74" s="115"/>
      <c r="N74" s="116" t="s">
        <v>31</v>
      </c>
      <c r="O74" s="117"/>
      <c r="P74" s="117"/>
      <c r="Q74" s="118"/>
    </row>
    <row r="75" spans="1:17" s="105" customFormat="1" ht="9" customHeight="1">
      <c r="A75" s="124"/>
      <c r="B75" s="125"/>
      <c r="C75" s="126"/>
      <c r="D75" s="109"/>
      <c r="E75" s="110" t="str">
        <f>IF(D74&gt;$Q$79,,UPPER(VLOOKUP(D74,'[2]Girls Do Main Draw Prep'!$A$7:$R$23,7)))</f>
        <v>WAWAN GUNAWAN</v>
      </c>
      <c r="F75" s="111"/>
      <c r="G75" s="111"/>
      <c r="H75" s="112"/>
      <c r="I75" s="113"/>
      <c r="J75" s="107"/>
      <c r="K75" s="114"/>
      <c r="L75" s="107"/>
      <c r="M75" s="115"/>
      <c r="N75" s="107"/>
      <c r="O75" s="114"/>
      <c r="P75" s="107"/>
      <c r="Q75" s="115"/>
    </row>
    <row r="76" spans="1:17" s="105" customFormat="1" ht="9" customHeight="1">
      <c r="A76" s="127" t="s">
        <v>32</v>
      </c>
      <c r="B76" s="128"/>
      <c r="C76" s="129"/>
      <c r="D76" s="109">
        <v>3</v>
      </c>
      <c r="E76" s="110" t="str">
        <f>IF(D76&gt;$Q$79,,UPPER(VLOOKUP(D76,'[2]Girls Do Main Draw Prep'!$A$7:$R$23,2)))</f>
        <v>EDGAR</v>
      </c>
      <c r="F76" s="111"/>
      <c r="G76" s="111"/>
      <c r="H76" s="112"/>
      <c r="I76" s="113" t="s">
        <v>33</v>
      </c>
      <c r="J76" s="107"/>
      <c r="K76" s="114"/>
      <c r="L76" s="107"/>
      <c r="M76" s="115"/>
      <c r="N76" s="119"/>
      <c r="O76" s="120"/>
      <c r="P76" s="119"/>
      <c r="Q76" s="121"/>
    </row>
    <row r="77" spans="1:17" s="105" customFormat="1" ht="9" customHeight="1">
      <c r="A77" s="106" t="s">
        <v>25</v>
      </c>
      <c r="B77" s="107"/>
      <c r="C77" s="108"/>
      <c r="D77" s="109"/>
      <c r="E77" s="110" t="str">
        <f>IF(D76&gt;$Q$79,,UPPER(VLOOKUP(D76,'[2]Girls Do Main Draw Prep'!$A$7:$R$23,7)))</f>
        <v>ARTHUR</v>
      </c>
      <c r="F77" s="111"/>
      <c r="G77" s="111"/>
      <c r="H77" s="112"/>
      <c r="I77" s="113"/>
      <c r="J77" s="107"/>
      <c r="K77" s="114"/>
      <c r="L77" s="107"/>
      <c r="M77" s="115"/>
      <c r="N77" s="116" t="s">
        <v>56</v>
      </c>
      <c r="O77" s="117"/>
      <c r="P77" s="117"/>
      <c r="Q77" s="118"/>
    </row>
    <row r="78" spans="1:17" s="105" customFormat="1" ht="9" customHeight="1">
      <c r="A78" s="106" t="s">
        <v>34</v>
      </c>
      <c r="B78" s="107"/>
      <c r="C78" s="130"/>
      <c r="D78" s="109">
        <v>4</v>
      </c>
      <c r="E78" s="110" t="str">
        <f>IF(D78&gt;$Q$79,,UPPER(VLOOKUP(D78,'[2]Girls Do Main Draw Prep'!$A$7:$R$23,2)))</f>
        <v>DIDA S.</v>
      </c>
      <c r="F78" s="111"/>
      <c r="G78" s="111"/>
      <c r="H78" s="112"/>
      <c r="I78" s="113" t="s">
        <v>35</v>
      </c>
      <c r="J78" s="107"/>
      <c r="K78" s="114"/>
      <c r="L78" s="107"/>
      <c r="M78" s="115"/>
      <c r="N78" s="107"/>
      <c r="O78" s="114"/>
      <c r="P78" s="107"/>
      <c r="Q78" s="115"/>
    </row>
    <row r="79" spans="1:17" s="105" customFormat="1" ht="9" customHeight="1">
      <c r="A79" s="122" t="s">
        <v>36</v>
      </c>
      <c r="B79" s="119"/>
      <c r="C79" s="131"/>
      <c r="D79" s="132"/>
      <c r="E79" s="133" t="str">
        <f>IF(D78&gt;$Q$79,,UPPER(VLOOKUP(D78,'[2]Girls Do Main Draw Prep'!$A$7:$R$23,7)))</f>
        <v>MONTTY</v>
      </c>
      <c r="F79" s="134"/>
      <c r="G79" s="134"/>
      <c r="H79" s="135"/>
      <c r="I79" s="136"/>
      <c r="J79" s="119"/>
      <c r="K79" s="120"/>
      <c r="L79" s="119"/>
      <c r="M79" s="121"/>
      <c r="N79" s="119" t="str">
        <f>Q4</f>
        <v>Eka Rahmat</v>
      </c>
      <c r="O79" s="120"/>
      <c r="P79" s="119"/>
      <c r="Q79" s="137">
        <f>MIN(4,'[2]Girls Do Main Draw Prep'!$V$5)</f>
        <v>4</v>
      </c>
    </row>
    <row r="80" ht="15.75" customHeight="1"/>
    <row r="81" ht="9" customHeight="1"/>
  </sheetData>
  <conditionalFormatting sqref="B7 B11 B15 B19 B23 B27 B31 B35 B39 B43 B47 B51 B55 B59 B63 B67">
    <cfRule type="cellIs" priority="1" dxfId="10" operator="equal" stopIfTrue="1">
      <formula>"DA"</formula>
    </cfRule>
  </conditionalFormatting>
  <conditionalFormatting sqref="H10 H58 H42 H50 H34 H26 H18 H66 J30 L22 N38 J62 J46 L54 J14">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2" stopIfTrue="1">
      <formula>$N$1="CU"</formula>
    </cfRule>
  </conditionalFormatting>
  <conditionalFormatting sqref="E7 E11 E15 E19 E23 E27 E31 E35 E39 E43 E47 E51 E55 E59 E63 E67">
    <cfRule type="cellIs" priority="10" dxfId="1" operator="equal" stopIfTrue="1">
      <formula>"Bye"</formula>
    </cfRule>
  </conditionalFormatting>
  <conditionalFormatting sqref="D7 D11 D15 D19 D23 D27 D31 D35 D39 D43 D47 D51 D55 D59 D63 D67">
    <cfRule type="cellIs" priority="11" dxfId="0"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6"/>
  <drawing r:id="rId3"/>
  <legacyDrawing r:id="rId2"/>
  <mc:AlternateContent xmlns:mc="http://schemas.openxmlformats.org/markup-compatibility/2006">
    <mc:Choice Requires="x14">
      <controls>
        <mc:AlternateContent>
          <mc:Choice Requires="x14">
            <control xmlns:r="http://schemas.openxmlformats.org/officeDocument/2006/relationships" shapeId="4097" r:id="rId4" name="Button 1">
              <controlPr defaultSize="0" print="0" autoFill="0" autoPict="0" macro="[0]!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mc:Choice Requires="x14">
            <control xmlns:r="http://schemas.openxmlformats.org/officeDocument/2006/relationships" shapeId="4098" r:id="rId5" name="Button 2">
              <controlPr defaultSize="0" print="0" autoFill="0" autoPict="0" macro="[0]!Jun_Hide_CU">
                <anchor moveWithCells="1" sizeWithCells="1">
                  <from>
                    <xdr:col>11</xdr:col>
                    <xdr:colOff>485775</xdr:colOff>
                    <xdr:row>0</xdr:row>
                    <xdr:rowOff>171450</xdr:rowOff>
                  </from>
                  <to>
                    <xdr:col>13</xdr:col>
                    <xdr:colOff>342900</xdr:colOff>
                    <xdr:row>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9"/>
  <sheetViews>
    <sheetView showGridLines="0" showZeros="0" workbookViewId="0" topLeftCell="A34">
      <selection activeCell="L72" sqref="L72"/>
    </sheetView>
  </sheetViews>
  <sheetFormatPr defaultColWidth="9.140625" defaultRowHeight="12.75"/>
  <cols>
    <col min="1" max="2" width="3.28125" style="0" customWidth="1"/>
    <col min="3" max="3" width="4.7109375" style="0" customWidth="1"/>
    <col min="4" max="4" width="4.28125" style="0" customWidth="1"/>
    <col min="5" max="5" width="16.421875" style="0" customWidth="1"/>
    <col min="6" max="6" width="2.7109375" style="0" customWidth="1"/>
    <col min="7" max="7" width="10.2812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1" customWidth="1"/>
    <col min="14" max="14" width="10.7109375" style="0" customWidth="1"/>
    <col min="15" max="15" width="1.7109375" style="138" customWidth="1"/>
    <col min="16" max="16" width="10.7109375" style="0" customWidth="1"/>
    <col min="17" max="17" width="1.7109375" style="11" customWidth="1"/>
    <col min="19" max="19" width="8.7109375" style="0" customWidth="1"/>
    <col min="20" max="20" width="8.8515625" style="0" hidden="1" customWidth="1"/>
    <col min="21" max="21" width="5.7109375" style="0" customWidth="1"/>
  </cols>
  <sheetData>
    <row r="1" spans="1:17" s="3" customFormat="1" ht="21.75" customHeight="1">
      <c r="A1" s="1" t="s">
        <v>0</v>
      </c>
      <c r="B1" s="2"/>
      <c r="I1" s="4"/>
      <c r="J1" s="5"/>
      <c r="K1" s="5"/>
      <c r="L1" s="6"/>
      <c r="M1" s="4"/>
      <c r="N1" s="4" t="s">
        <v>1</v>
      </c>
      <c r="O1" s="4"/>
      <c r="Q1" s="4"/>
    </row>
    <row r="2" spans="1:17" s="10" customFormat="1" ht="18">
      <c r="A2" s="7" t="s">
        <v>2</v>
      </c>
      <c r="B2" s="7"/>
      <c r="C2" s="7"/>
      <c r="D2" s="7"/>
      <c r="E2" s="7"/>
      <c r="F2" s="8"/>
      <c r="G2" s="9" t="s">
        <v>62</v>
      </c>
      <c r="I2" s="11"/>
      <c r="J2" s="5"/>
      <c r="K2" s="5"/>
      <c r="L2" s="5"/>
      <c r="M2" s="11"/>
      <c r="O2" s="11"/>
      <c r="Q2" s="11"/>
    </row>
    <row r="3" spans="1:17" s="18" customFormat="1" ht="10.5" customHeight="1">
      <c r="A3" s="12" t="s">
        <v>4</v>
      </c>
      <c r="B3" s="12"/>
      <c r="C3" s="12"/>
      <c r="D3" s="12"/>
      <c r="E3" s="12"/>
      <c r="F3" s="12" t="s">
        <v>5</v>
      </c>
      <c r="G3" s="12"/>
      <c r="H3" s="12"/>
      <c r="I3" s="13"/>
      <c r="J3" s="14"/>
      <c r="K3" s="15"/>
      <c r="L3" s="16"/>
      <c r="M3" s="13"/>
      <c r="N3" s="12"/>
      <c r="O3" s="13"/>
      <c r="P3" s="12"/>
      <c r="Q3" s="17" t="s">
        <v>6</v>
      </c>
    </row>
    <row r="4" spans="1:17" s="29" customFormat="1" ht="11.25" customHeight="1" thickBot="1">
      <c r="A4" s="19" t="s">
        <v>7</v>
      </c>
      <c r="B4" s="20"/>
      <c r="C4" s="20"/>
      <c r="D4" s="21"/>
      <c r="E4" s="21"/>
      <c r="F4" s="22" t="str">
        <f>'[1]Week SetUp'!$C$10</f>
        <v>Kelapa Gading, DKI</v>
      </c>
      <c r="G4" s="23"/>
      <c r="H4" s="21"/>
      <c r="I4" s="24"/>
      <c r="J4" s="25">
        <f>'[1]Week SetUp'!$D$10</f>
        <v>0</v>
      </c>
      <c r="K4" s="26"/>
      <c r="L4" s="27">
        <f>'[1]Week SetUp'!$A$12</f>
        <v>0</v>
      </c>
      <c r="M4" s="24"/>
      <c r="N4" s="21"/>
      <c r="O4" s="24"/>
      <c r="P4" s="21"/>
      <c r="Q4" s="28" t="s">
        <v>8</v>
      </c>
    </row>
    <row r="5" spans="1:17" s="35" customFormat="1" ht="9.75">
      <c r="A5" s="30"/>
      <c r="B5" s="31" t="s">
        <v>9</v>
      </c>
      <c r="C5" s="31" t="str">
        <f>IF(OR(F2="Week 3",F2="Masters"),"CP","Rank")</f>
        <v>Rank</v>
      </c>
      <c r="D5" s="31" t="s">
        <v>10</v>
      </c>
      <c r="E5" s="32" t="s">
        <v>11</v>
      </c>
      <c r="F5" s="32" t="s">
        <v>12</v>
      </c>
      <c r="G5" s="32"/>
      <c r="H5" s="32" t="s">
        <v>13</v>
      </c>
      <c r="I5" s="32"/>
      <c r="J5" s="31" t="s">
        <v>14</v>
      </c>
      <c r="K5" s="33"/>
      <c r="L5" s="31" t="s">
        <v>15</v>
      </c>
      <c r="M5" s="33"/>
      <c r="N5" s="31" t="s">
        <v>16</v>
      </c>
      <c r="O5" s="33"/>
      <c r="P5" s="31" t="s">
        <v>17</v>
      </c>
      <c r="Q5" s="34"/>
    </row>
    <row r="6" spans="1:17" s="35" customFormat="1" ht="3.75" customHeight="1" thickBot="1">
      <c r="A6" s="36"/>
      <c r="B6" s="37"/>
      <c r="C6" s="37"/>
      <c r="D6" s="37"/>
      <c r="E6" s="38"/>
      <c r="F6" s="38"/>
      <c r="G6" s="39"/>
      <c r="H6" s="38"/>
      <c r="I6" s="40"/>
      <c r="J6" s="37"/>
      <c r="K6" s="40"/>
      <c r="L6" s="37"/>
      <c r="M6" s="40"/>
      <c r="N6" s="37"/>
      <c r="O6" s="40"/>
      <c r="P6" s="37"/>
      <c r="Q6" s="41"/>
    </row>
    <row r="7" spans="1:20" s="52" customFormat="1" ht="10.5" customHeight="1">
      <c r="A7" s="42">
        <v>1</v>
      </c>
      <c r="B7" s="43">
        <f>IF($D7="","",VLOOKUP($D7,'[1]Boys Do Main Draw Prep'!$A$7:$V$23,20))</f>
        <v>0</v>
      </c>
      <c r="C7" s="43">
        <f>IF($D7="","",VLOOKUP($D7,'[1]Boys Do Main Draw Prep'!$A$7:$V$23,21))</f>
        <v>0</v>
      </c>
      <c r="D7" s="44">
        <v>1</v>
      </c>
      <c r="E7" s="45" t="str">
        <f>UPPER(IF($D7="","",VLOOKUP($D7,'[1]Boys Do Main Draw Prep'!$A$7:$V$23,2)))</f>
        <v>INDRIATNO</v>
      </c>
      <c r="F7" s="45" t="s">
        <v>130</v>
      </c>
      <c r="G7" s="46"/>
      <c r="H7" s="45">
        <f>IF($D7="","",VLOOKUP($D7,'[1]Boys Do Main Draw Prep'!$A$7:$V$23,4))</f>
        <v>0</v>
      </c>
      <c r="I7" s="47"/>
      <c r="J7" s="48"/>
      <c r="K7" s="49"/>
      <c r="L7" s="48"/>
      <c r="M7" s="49"/>
      <c r="N7" s="48"/>
      <c r="O7" s="49"/>
      <c r="P7" s="48"/>
      <c r="Q7" s="50"/>
      <c r="R7" s="51"/>
      <c r="T7" s="53" t="str">
        <f>'[1]SetUp Officials'!P21</f>
        <v>Umpire</v>
      </c>
    </row>
    <row r="8" spans="1:20" s="52" customFormat="1" ht="9.6" customHeight="1">
      <c r="A8" s="54"/>
      <c r="B8" s="55"/>
      <c r="C8" s="55"/>
      <c r="D8" s="55"/>
      <c r="E8" s="45" t="str">
        <f>UPPER(IF($D7="","",VLOOKUP($D7,'[1]Boys Do Main Draw Prep'!$A$7:$V$23,7)))</f>
        <v>SUTIONO</v>
      </c>
      <c r="F8" s="45" t="str">
        <f>IF($D7="","",VLOOKUP($D7,'[1]Boys Do Main Draw Prep'!$A$7:$V$23,8))</f>
        <v>Teguh</v>
      </c>
      <c r="G8" s="46"/>
      <c r="H8" s="45">
        <f>IF($D7="","",VLOOKUP($D7,'[1]Boys Do Main Draw Prep'!$A$7:$V$23,9))</f>
        <v>1</v>
      </c>
      <c r="I8" s="56"/>
      <c r="J8" s="57" t="str">
        <f>IF(I8="a",E7,IF(I8="b",E9,""))</f>
        <v/>
      </c>
      <c r="K8" s="49"/>
      <c r="L8" s="48"/>
      <c r="M8" s="49"/>
      <c r="N8" s="48"/>
      <c r="O8" s="49"/>
      <c r="P8" s="48"/>
      <c r="Q8" s="50"/>
      <c r="R8" s="51"/>
      <c r="T8" s="58" t="str">
        <f>'[1]SetUp Officials'!P22</f>
        <v xml:space="preserve"> </v>
      </c>
    </row>
    <row r="9" spans="1:20" s="52" customFormat="1" ht="9.6" customHeight="1">
      <c r="A9" s="54"/>
      <c r="B9" s="55"/>
      <c r="C9" s="55"/>
      <c r="D9" s="55"/>
      <c r="E9" s="48"/>
      <c r="F9" s="48"/>
      <c r="G9" s="39"/>
      <c r="H9" s="48"/>
      <c r="I9" s="59"/>
      <c r="J9" s="60" t="str">
        <f>UPPER(IF(OR(I10="a",I10="as"),E7,IF(OR(I10="b",I10="bs"),E11,)))</f>
        <v>INDRIATNO</v>
      </c>
      <c r="K9" s="61"/>
      <c r="L9" s="48"/>
      <c r="M9" s="49"/>
      <c r="N9" s="48"/>
      <c r="O9" s="49"/>
      <c r="P9" s="48"/>
      <c r="Q9" s="50"/>
      <c r="R9" s="51"/>
      <c r="T9" s="58" t="str">
        <f>'[1]SetUp Officials'!P23</f>
        <v xml:space="preserve"> </v>
      </c>
    </row>
    <row r="10" spans="1:20" s="52" customFormat="1" ht="9.6" customHeight="1">
      <c r="A10" s="54"/>
      <c r="B10" s="55"/>
      <c r="C10" s="55"/>
      <c r="D10" s="55"/>
      <c r="E10" s="48"/>
      <c r="F10" s="48"/>
      <c r="G10" s="39"/>
      <c r="H10" s="62"/>
      <c r="I10" s="63" t="s">
        <v>18</v>
      </c>
      <c r="J10" s="64" t="str">
        <f>UPPER(IF(OR(I10="a",I10="as"),E8,IF(OR(I10="b",I10="bs"),E12,)))</f>
        <v>SUTIONO</v>
      </c>
      <c r="K10" s="65"/>
      <c r="L10" s="48"/>
      <c r="M10" s="49"/>
      <c r="N10" s="48"/>
      <c r="O10" s="49"/>
      <c r="P10" s="48"/>
      <c r="Q10" s="50"/>
      <c r="R10" s="51"/>
      <c r="T10" s="58" t="str">
        <f>'[1]SetUp Officials'!P24</f>
        <v xml:space="preserve"> </v>
      </c>
    </row>
    <row r="11" spans="1:20" s="52" customFormat="1" ht="9.6" customHeight="1">
      <c r="A11" s="54">
        <v>2</v>
      </c>
      <c r="B11" s="43">
        <f>IF($D11="","",VLOOKUP($D11,'[1]Boys Do Main Draw Prep'!$A$7:$V$23,20))</f>
        <v>0</v>
      </c>
      <c r="C11" s="43">
        <f>IF($D11="","",VLOOKUP($D11,'[1]Boys Do Main Draw Prep'!$A$7:$V$23,21))</f>
        <v>0</v>
      </c>
      <c r="D11" s="44">
        <v>18</v>
      </c>
      <c r="E11" s="45" t="s">
        <v>63</v>
      </c>
      <c r="F11" s="43">
        <f>IF($D11="","",VLOOKUP($D11,'[1]Boys Do Main Draw Prep'!$A$7:$V$23,3))</f>
        <v>0</v>
      </c>
      <c r="G11" s="66"/>
      <c r="H11" s="43">
        <f>IF($D11="","",VLOOKUP($D11,'[1]Boys Do Main Draw Prep'!$A$7:$V$23,4))</f>
        <v>0</v>
      </c>
      <c r="I11" s="67"/>
      <c r="J11" s="48"/>
      <c r="K11" s="68"/>
      <c r="L11" s="69"/>
      <c r="M11" s="61"/>
      <c r="N11" s="48"/>
      <c r="O11" s="49"/>
      <c r="P11" s="48"/>
      <c r="Q11" s="50"/>
      <c r="R11" s="51"/>
      <c r="T11" s="58" t="str">
        <f>'[1]SetUp Officials'!P25</f>
        <v xml:space="preserve"> </v>
      </c>
    </row>
    <row r="12" spans="1:20" s="52" customFormat="1" ht="9.6" customHeight="1">
      <c r="A12" s="54"/>
      <c r="B12" s="55"/>
      <c r="C12" s="55"/>
      <c r="D12" s="55"/>
      <c r="E12" s="45" t="s">
        <v>63</v>
      </c>
      <c r="F12" s="43">
        <f>IF($D11="","",VLOOKUP($D11,'[1]Boys Do Main Draw Prep'!$A$7:$V$23,8))</f>
        <v>0</v>
      </c>
      <c r="G12" s="66"/>
      <c r="H12" s="43">
        <f>IF($D11="","",VLOOKUP($D11,'[1]Boys Do Main Draw Prep'!$A$7:$V$23,9))</f>
        <v>0</v>
      </c>
      <c r="I12" s="56"/>
      <c r="J12" s="48"/>
      <c r="K12" s="68"/>
      <c r="L12" s="70"/>
      <c r="M12" s="71"/>
      <c r="N12" s="48"/>
      <c r="O12" s="49"/>
      <c r="P12" s="48"/>
      <c r="Q12" s="50"/>
      <c r="R12" s="51"/>
      <c r="T12" s="58" t="str">
        <f>'[1]SetUp Officials'!P26</f>
        <v xml:space="preserve"> </v>
      </c>
    </row>
    <row r="13" spans="1:20" s="52" customFormat="1" ht="9.6" customHeight="1">
      <c r="A13" s="54"/>
      <c r="B13" s="55"/>
      <c r="C13" s="55"/>
      <c r="D13" s="72"/>
      <c r="E13" s="48"/>
      <c r="F13" s="48"/>
      <c r="G13" s="39"/>
      <c r="H13" s="48"/>
      <c r="I13" s="73"/>
      <c r="J13" s="48"/>
      <c r="K13" s="59"/>
      <c r="L13" s="60" t="str">
        <f>UPPER(IF(OR(K14="a",K14="as"),J9,IF(OR(K14="b",K14="bs"),J17,)))</f>
        <v>INDRIATNO</v>
      </c>
      <c r="M13" s="49"/>
      <c r="N13" s="48"/>
      <c r="O13" s="49"/>
      <c r="P13" s="48"/>
      <c r="Q13" s="50"/>
      <c r="R13" s="51"/>
      <c r="T13" s="58" t="str">
        <f>'[1]SetUp Officials'!P27</f>
        <v xml:space="preserve"> </v>
      </c>
    </row>
    <row r="14" spans="1:20" s="52" customFormat="1" ht="9.6" customHeight="1">
      <c r="A14" s="54"/>
      <c r="B14" s="55"/>
      <c r="C14" s="55"/>
      <c r="D14" s="72"/>
      <c r="E14" s="48"/>
      <c r="F14" s="48"/>
      <c r="G14" s="39"/>
      <c r="H14" s="48"/>
      <c r="I14" s="73"/>
      <c r="J14" s="62"/>
      <c r="K14" s="63" t="s">
        <v>18</v>
      </c>
      <c r="L14" s="64" t="str">
        <f>UPPER(IF(OR(K14="a",K14="as"),J10,IF(OR(K14="b",K14="bs"),J18,)))</f>
        <v>SUTIONO</v>
      </c>
      <c r="M14" s="65"/>
      <c r="N14" s="48"/>
      <c r="O14" s="49"/>
      <c r="P14" s="48"/>
      <c r="Q14" s="50"/>
      <c r="R14" s="51"/>
      <c r="T14" s="58" t="str">
        <f>'[1]SetUp Officials'!P28</f>
        <v xml:space="preserve"> </v>
      </c>
    </row>
    <row r="15" spans="1:20" s="52" customFormat="1" ht="9.6" customHeight="1">
      <c r="A15" s="54">
        <v>3</v>
      </c>
      <c r="B15" s="43">
        <f>IF($D15="","",VLOOKUP($D15,'[1]Boys Do Main Draw Prep'!$A$7:$V$23,20))</f>
        <v>0</v>
      </c>
      <c r="C15" s="43">
        <f>IF($D15="","",VLOOKUP($D15,'[1]Boys Do Main Draw Prep'!$A$7:$V$23,21))</f>
        <v>0</v>
      </c>
      <c r="D15" s="44">
        <v>6</v>
      </c>
      <c r="E15" s="45" t="str">
        <f>UPPER(IF($D15="","",VLOOKUP($D15,'[1]Boys Do Main Draw Prep'!$A$7:$V$23,2)))</f>
        <v>WAHYOE</v>
      </c>
      <c r="F15" s="43" t="str">
        <f>IF($D15="","",VLOOKUP($D15,'[1]Boys Do Main Draw Prep'!$A$7:$V$23,3))</f>
        <v>Prawoto</v>
      </c>
      <c r="G15" s="66"/>
      <c r="H15" s="43">
        <f>IF($D15="","",VLOOKUP($D15,'[1]Boys Do Main Draw Prep'!$A$7:$V$23,4))</f>
        <v>0</v>
      </c>
      <c r="I15" s="47"/>
      <c r="J15" s="48"/>
      <c r="K15" s="68"/>
      <c r="L15" s="48">
        <v>80</v>
      </c>
      <c r="M15" s="68"/>
      <c r="N15" s="69"/>
      <c r="O15" s="49"/>
      <c r="P15" s="48"/>
      <c r="Q15" s="50"/>
      <c r="R15" s="51"/>
      <c r="T15" s="58" t="str">
        <f>'[1]SetUp Officials'!P29</f>
        <v xml:space="preserve"> </v>
      </c>
    </row>
    <row r="16" spans="1:20" s="52" customFormat="1" ht="9.6" customHeight="1" thickBot="1">
      <c r="A16" s="54"/>
      <c r="B16" s="55"/>
      <c r="C16" s="55"/>
      <c r="D16" s="55"/>
      <c r="E16" s="43" t="str">
        <f>UPPER(IF($D15="","",VLOOKUP($D15,'[1]Boys Do Main Draw Prep'!$A$7:$V$23,7)))</f>
        <v>FERRY</v>
      </c>
      <c r="F16" s="43" t="str">
        <f>IF($D15="","",VLOOKUP($D15,'[1]Boys Do Main Draw Prep'!$A$7:$V$23,8))</f>
        <v>Antameng</v>
      </c>
      <c r="G16" s="66"/>
      <c r="H16" s="43">
        <f>IF($D15="","",VLOOKUP($D15,'[1]Boys Do Main Draw Prep'!$A$7:$V$23,9))</f>
        <v>0</v>
      </c>
      <c r="I16" s="56"/>
      <c r="J16" s="57" t="str">
        <f>IF(I16="a",E15,IF(I16="b",E17,""))</f>
        <v/>
      </c>
      <c r="K16" s="68"/>
      <c r="L16" s="48"/>
      <c r="M16" s="68"/>
      <c r="N16" s="48"/>
      <c r="O16" s="49"/>
      <c r="P16" s="48"/>
      <c r="Q16" s="50"/>
      <c r="R16" s="51"/>
      <c r="T16" s="74" t="str">
        <f>'[1]SetUp Officials'!P30</f>
        <v>None</v>
      </c>
    </row>
    <row r="17" spans="1:18" s="52" customFormat="1" ht="9.6" customHeight="1">
      <c r="A17" s="54"/>
      <c r="B17" s="55"/>
      <c r="C17" s="55"/>
      <c r="D17" s="72"/>
      <c r="E17" s="48"/>
      <c r="F17" s="48"/>
      <c r="G17" s="39"/>
      <c r="H17" s="48"/>
      <c r="I17" s="59"/>
      <c r="J17" s="60" t="str">
        <f>UPPER(IF(OR(I18="a",I18="as"),E15,IF(OR(I18="b",I18="bs"),E19,)))</f>
        <v>TIGOR</v>
      </c>
      <c r="K17" s="75"/>
      <c r="L17" s="48"/>
      <c r="M17" s="68"/>
      <c r="N17" s="48"/>
      <c r="O17" s="49"/>
      <c r="P17" s="48"/>
      <c r="Q17" s="50"/>
      <c r="R17" s="51"/>
    </row>
    <row r="18" spans="1:18" s="52" customFormat="1" ht="9.6" customHeight="1">
      <c r="A18" s="54"/>
      <c r="B18" s="55"/>
      <c r="C18" s="55"/>
      <c r="D18" s="72"/>
      <c r="E18" s="48"/>
      <c r="F18" s="48"/>
      <c r="G18" s="39"/>
      <c r="H18" s="62"/>
      <c r="I18" s="63" t="s">
        <v>48</v>
      </c>
      <c r="J18" s="64" t="str">
        <f>UPPER(IF(OR(I18="a",I18="as"),E16,IF(OR(I18="b",I18="bs"),E20,)))</f>
        <v>HENDRA</v>
      </c>
      <c r="K18" s="56"/>
      <c r="L18" s="48"/>
      <c r="M18" s="68"/>
      <c r="N18" s="48"/>
      <c r="O18" s="49"/>
      <c r="P18" s="48"/>
      <c r="Q18" s="50"/>
      <c r="R18" s="51"/>
    </row>
    <row r="19" spans="1:18" s="52" customFormat="1" ht="9.6" customHeight="1">
      <c r="A19" s="54">
        <v>4</v>
      </c>
      <c r="B19" s="43">
        <f>IF($D19="","",VLOOKUP($D19,'[1]Boys Do Main Draw Prep'!$A$7:$V$23,20))</f>
        <v>0</v>
      </c>
      <c r="C19" s="43">
        <f>IF($D19="","",VLOOKUP($D19,'[1]Boys Do Main Draw Prep'!$A$7:$V$23,21))</f>
        <v>0</v>
      </c>
      <c r="D19" s="44">
        <v>12</v>
      </c>
      <c r="E19" s="43" t="str">
        <f>UPPER(IF($D19="","",VLOOKUP($D19,'[1]Boys Do Main Draw Prep'!$A$7:$V$23,2)))</f>
        <v>TIGOR</v>
      </c>
      <c r="F19" s="43" t="str">
        <f>IF($D19="","",VLOOKUP($D19,'[1]Boys Do Main Draw Prep'!$A$7:$V$23,3))</f>
        <v>Manurung</v>
      </c>
      <c r="G19" s="66"/>
      <c r="H19" s="43">
        <f>IF($D19="","",VLOOKUP($D19,'[1]Boys Do Main Draw Prep'!$A$7:$V$23,4))</f>
        <v>0</v>
      </c>
      <c r="I19" s="67"/>
      <c r="J19" s="48">
        <v>81</v>
      </c>
      <c r="K19" s="49"/>
      <c r="L19" s="69"/>
      <c r="M19" s="75"/>
      <c r="N19" s="48"/>
      <c r="O19" s="49"/>
      <c r="P19" s="48"/>
      <c r="Q19" s="50"/>
      <c r="R19" s="51"/>
    </row>
    <row r="20" spans="1:18" s="52" customFormat="1" ht="9.6" customHeight="1">
      <c r="A20" s="54"/>
      <c r="B20" s="55"/>
      <c r="C20" s="55"/>
      <c r="D20" s="55"/>
      <c r="E20" s="43" t="str">
        <f>UPPER(IF($D19="","",VLOOKUP($D19,'[1]Boys Do Main Draw Prep'!$A$7:$V$23,7)))</f>
        <v>HENDRA</v>
      </c>
      <c r="F20" s="43" t="str">
        <f>IF($D19="","",VLOOKUP($D19,'[1]Boys Do Main Draw Prep'!$A$7:$V$23,8))</f>
        <v>Jaya</v>
      </c>
      <c r="G20" s="66"/>
      <c r="H20" s="43">
        <f>IF($D19="","",VLOOKUP($D19,'[1]Boys Do Main Draw Prep'!$A$7:$V$23,9))</f>
        <v>0</v>
      </c>
      <c r="I20" s="56"/>
      <c r="J20" s="48"/>
      <c r="K20" s="49"/>
      <c r="L20" s="70"/>
      <c r="M20" s="76"/>
      <c r="N20" s="48"/>
      <c r="O20" s="49"/>
      <c r="P20" s="48"/>
      <c r="Q20" s="50"/>
      <c r="R20" s="51"/>
    </row>
    <row r="21" spans="1:18" s="52" customFormat="1" ht="9.6" customHeight="1">
      <c r="A21" s="54"/>
      <c r="B21" s="55"/>
      <c r="C21" s="55"/>
      <c r="D21" s="55"/>
      <c r="E21" s="48"/>
      <c r="F21" s="48"/>
      <c r="G21" s="39"/>
      <c r="H21" s="48"/>
      <c r="I21" s="73"/>
      <c r="J21" s="48"/>
      <c r="K21" s="49"/>
      <c r="L21" s="48"/>
      <c r="M21" s="59"/>
      <c r="N21" s="60" t="str">
        <f>UPPER(IF(OR(M22="a",M22="as"),L13,IF(OR(M22="b",M22="bs"),L29,)))</f>
        <v>INDRIATNO</v>
      </c>
      <c r="O21" s="49"/>
      <c r="P21" s="48"/>
      <c r="Q21" s="50"/>
      <c r="R21" s="51"/>
    </row>
    <row r="22" spans="1:18" s="52" customFormat="1" ht="9.6" customHeight="1">
      <c r="A22" s="54"/>
      <c r="B22" s="55"/>
      <c r="C22" s="55"/>
      <c r="D22" s="55"/>
      <c r="E22" s="48"/>
      <c r="F22" s="48"/>
      <c r="G22" s="39"/>
      <c r="H22" s="48"/>
      <c r="I22" s="73"/>
      <c r="J22" s="48"/>
      <c r="K22" s="49"/>
      <c r="L22" s="62"/>
      <c r="M22" s="63" t="s">
        <v>18</v>
      </c>
      <c r="N22" s="64" t="str">
        <f>UPPER(IF(OR(M22="a",M22="as"),L14,IF(OR(M22="b",M22="bs"),L30,)))</f>
        <v>SUTIONO</v>
      </c>
      <c r="O22" s="65"/>
      <c r="P22" s="48"/>
      <c r="Q22" s="50"/>
      <c r="R22" s="51"/>
    </row>
    <row r="23" spans="1:18" s="52" customFormat="1" ht="9.6" customHeight="1">
      <c r="A23" s="42">
        <v>5</v>
      </c>
      <c r="B23" s="43">
        <f>IF($D23="","",VLOOKUP($D23,'[1]Boys Do Main Draw Prep'!$A$7:$V$23,20))</f>
        <v>0</v>
      </c>
      <c r="C23" s="43">
        <f>IF($D23="","",VLOOKUP($D23,'[1]Boys Do Main Draw Prep'!$A$7:$V$23,21))</f>
        <v>0</v>
      </c>
      <c r="D23" s="44">
        <v>8</v>
      </c>
      <c r="E23" s="45" t="str">
        <f>UPPER(IF($D23="","",VLOOKUP($D23,'[1]Boys Do Main Draw Prep'!$A$7:$V$23,2)))</f>
        <v>PEDHET</v>
      </c>
      <c r="F23" s="45" t="str">
        <f>IF($D23="","",VLOOKUP($D23,'[1]Boys Do Main Draw Prep'!$A$7:$V$23,3))</f>
        <v>Wijaya</v>
      </c>
      <c r="G23" s="46"/>
      <c r="H23" s="45">
        <f>IF($D23="","",VLOOKUP($D23,'[1]Boys Do Main Draw Prep'!$A$7:$V$23,4))</f>
        <v>0</v>
      </c>
      <c r="I23" s="47"/>
      <c r="J23" s="48"/>
      <c r="K23" s="49"/>
      <c r="L23" s="48"/>
      <c r="M23" s="68"/>
      <c r="N23" s="48">
        <v>82</v>
      </c>
      <c r="O23" s="68"/>
      <c r="P23" s="48"/>
      <c r="Q23" s="50"/>
      <c r="R23" s="51"/>
    </row>
    <row r="24" spans="1:18" s="52" customFormat="1" ht="9.6" customHeight="1">
      <c r="A24" s="54"/>
      <c r="B24" s="55"/>
      <c r="C24" s="55"/>
      <c r="D24" s="55"/>
      <c r="E24" s="45" t="str">
        <f>UPPER(IF($D23="","",VLOOKUP($D23,'[1]Boys Do Main Draw Prep'!$A$7:$V$23,7)))</f>
        <v>SUJASWIN</v>
      </c>
      <c r="F24" s="45">
        <f>IF($D23="","",VLOOKUP($D23,'[1]Boys Do Main Draw Prep'!$A$7:$V$23,8))</f>
        <v>0</v>
      </c>
      <c r="G24" s="46"/>
      <c r="H24" s="45">
        <f>IF($D23="","",VLOOKUP($D23,'[1]Boys Do Main Draw Prep'!$A$7:$V$23,9))</f>
        <v>0</v>
      </c>
      <c r="I24" s="56"/>
      <c r="J24" s="57" t="str">
        <f>IF(I24="a",E23,IF(I24="b",E25,""))</f>
        <v/>
      </c>
      <c r="K24" s="49"/>
      <c r="L24" s="48"/>
      <c r="M24" s="68"/>
      <c r="N24" s="48"/>
      <c r="O24" s="68"/>
      <c r="P24" s="48"/>
      <c r="Q24" s="50"/>
      <c r="R24" s="51"/>
    </row>
    <row r="25" spans="1:18" s="52" customFormat="1" ht="9.6" customHeight="1">
      <c r="A25" s="54"/>
      <c r="B25" s="55"/>
      <c r="C25" s="55"/>
      <c r="D25" s="55"/>
      <c r="E25" s="48"/>
      <c r="F25" s="48"/>
      <c r="G25" s="39"/>
      <c r="H25" s="48"/>
      <c r="I25" s="59"/>
      <c r="J25" s="60" t="str">
        <f>UPPER(IF(OR(I26="a",I26="as"),E23,IF(OR(I26="b",I26="bs"),E27,)))</f>
        <v>GENDUT KUNAHENI</v>
      </c>
      <c r="K25" s="61"/>
      <c r="L25" s="48"/>
      <c r="M25" s="68"/>
      <c r="N25" s="48"/>
      <c r="O25" s="68"/>
      <c r="P25" s="48"/>
      <c r="Q25" s="50"/>
      <c r="R25" s="51"/>
    </row>
    <row r="26" spans="1:18" s="52" customFormat="1" ht="9.6" customHeight="1">
      <c r="A26" s="54"/>
      <c r="B26" s="55"/>
      <c r="C26" s="55"/>
      <c r="D26" s="55"/>
      <c r="E26" s="48"/>
      <c r="F26" s="48"/>
      <c r="G26" s="39"/>
      <c r="H26" s="62"/>
      <c r="I26" s="63" t="s">
        <v>48</v>
      </c>
      <c r="J26" s="64" t="str">
        <f>UPPER(IF(OR(I26="a",I26="as"),E24,IF(OR(I26="b",I26="bs"),E28,)))</f>
        <v xml:space="preserve">SUJONO </v>
      </c>
      <c r="K26" s="65"/>
      <c r="L26" s="48"/>
      <c r="M26" s="68"/>
      <c r="N26" s="48"/>
      <c r="O26" s="68"/>
      <c r="P26" s="48"/>
      <c r="Q26" s="50"/>
      <c r="R26" s="51"/>
    </row>
    <row r="27" spans="1:18" s="52" customFormat="1" ht="9.6" customHeight="1">
      <c r="A27" s="54">
        <v>6</v>
      </c>
      <c r="B27" s="43">
        <f>IF($D27="","",VLOOKUP($D27,'[1]Boys Do Main Draw Prep'!$A$7:$V$23,20))</f>
        <v>0</v>
      </c>
      <c r="C27" s="43">
        <f>IF($D27="","",VLOOKUP($D27,'[1]Boys Do Main Draw Prep'!$A$7:$V$23,21))</f>
        <v>0</v>
      </c>
      <c r="D27" s="44">
        <v>15</v>
      </c>
      <c r="E27" s="43" t="str">
        <f>UPPER(IF($D27="","",VLOOKUP($D27,'[1]Boys Do Main Draw Prep'!$A$7:$V$23,2)))</f>
        <v>GENDUT KUNAHENI</v>
      </c>
      <c r="F27" s="43">
        <f>IF($D27="","",VLOOKUP($D27,'[1]Boys Do Main Draw Prep'!$A$7:$V$23,3))</f>
        <v>0</v>
      </c>
      <c r="G27" s="66"/>
      <c r="H27" s="43">
        <f>IF($D27="","",VLOOKUP($D27,'[1]Boys Do Main Draw Prep'!$A$7:$V$23,4))</f>
        <v>0</v>
      </c>
      <c r="I27" s="67"/>
      <c r="J27" s="48">
        <v>85</v>
      </c>
      <c r="K27" s="68"/>
      <c r="L27" s="69"/>
      <c r="M27" s="75"/>
      <c r="N27" s="48"/>
      <c r="O27" s="68"/>
      <c r="P27" s="48"/>
      <c r="Q27" s="50"/>
      <c r="R27" s="51"/>
    </row>
    <row r="28" spans="1:18" s="52" customFormat="1" ht="9.6" customHeight="1">
      <c r="A28" s="54"/>
      <c r="B28" s="55"/>
      <c r="C28" s="55"/>
      <c r="D28" s="55"/>
      <c r="E28" s="43" t="str">
        <f>UPPER(IF($D27="","",VLOOKUP($D27,'[1]Boys Do Main Draw Prep'!$A$7:$V$23,7)))</f>
        <v xml:space="preserve">SUJONO </v>
      </c>
      <c r="F28" s="43" t="str">
        <f>IF($D27="","",VLOOKUP($D27,'[1]Boys Do Main Draw Prep'!$A$7:$V$23,8))</f>
        <v>Yudhi</v>
      </c>
      <c r="G28" s="66"/>
      <c r="H28" s="43">
        <f>IF($D27="","",VLOOKUP($D27,'[1]Boys Do Main Draw Prep'!$A$7:$V$23,9))</f>
        <v>0</v>
      </c>
      <c r="I28" s="56"/>
      <c r="J28" s="48"/>
      <c r="K28" s="68"/>
      <c r="L28" s="70"/>
      <c r="M28" s="76"/>
      <c r="N28" s="48"/>
      <c r="O28" s="68"/>
      <c r="P28" s="48"/>
      <c r="Q28" s="50"/>
      <c r="R28" s="51"/>
    </row>
    <row r="29" spans="1:18" s="52" customFormat="1" ht="9.6" customHeight="1">
      <c r="A29" s="54"/>
      <c r="B29" s="55"/>
      <c r="C29" s="55"/>
      <c r="D29" s="72"/>
      <c r="E29" s="48"/>
      <c r="F29" s="48"/>
      <c r="G29" s="39"/>
      <c r="H29" s="48"/>
      <c r="I29" s="73"/>
      <c r="J29" s="48"/>
      <c r="K29" s="59"/>
      <c r="L29" s="60" t="str">
        <f>UPPER(IF(OR(K30="a",K30="as"),J25,IF(OR(K30="b",K30="bs"),J33,)))</f>
        <v>GENDUT KUNAHENI</v>
      </c>
      <c r="M29" s="68"/>
      <c r="N29" s="48"/>
      <c r="O29" s="68"/>
      <c r="P29" s="48"/>
      <c r="Q29" s="50"/>
      <c r="R29" s="51"/>
    </row>
    <row r="30" spans="1:22" s="52" customFormat="1" ht="9.6" customHeight="1">
      <c r="A30" s="54"/>
      <c r="B30" s="55"/>
      <c r="C30" s="55"/>
      <c r="D30" s="72"/>
      <c r="E30" s="48"/>
      <c r="F30" s="48"/>
      <c r="G30" s="39"/>
      <c r="H30" s="48"/>
      <c r="I30" s="73"/>
      <c r="J30" s="62"/>
      <c r="K30" s="63" t="s">
        <v>18</v>
      </c>
      <c r="L30" s="64" t="str">
        <f>UPPER(IF(OR(K30="a",K30="as"),J26,IF(OR(K30="b",K30="bs"),J34,)))</f>
        <v xml:space="preserve">SUJONO </v>
      </c>
      <c r="M30" s="56"/>
      <c r="N30" s="48"/>
      <c r="O30" s="68"/>
      <c r="P30" s="48"/>
      <c r="Q30" s="50"/>
      <c r="R30" s="51"/>
      <c r="V30" s="39" t="s">
        <v>86</v>
      </c>
    </row>
    <row r="31" spans="1:18" s="52" customFormat="1" ht="9.6" customHeight="1">
      <c r="A31" s="54">
        <v>7</v>
      </c>
      <c r="B31" s="43">
        <f>IF($D31="","",VLOOKUP($D31,'[1]Boys Do Main Draw Prep'!$A$7:$V$23,20))</f>
        <v>0</v>
      </c>
      <c r="C31" s="43">
        <f>IF($D31="","",VLOOKUP($D31,'[1]Boys Do Main Draw Prep'!$A$7:$V$23,21))</f>
        <v>0</v>
      </c>
      <c r="D31" s="44">
        <v>9</v>
      </c>
      <c r="E31" s="43" t="str">
        <f>UPPER(IF($D31="","",VLOOKUP($D31,'[1]Boys Do Main Draw Prep'!$A$7:$V$23,2)))</f>
        <v>BUDHI</v>
      </c>
      <c r="F31" s="43" t="str">
        <f>IF($D31="","",VLOOKUP($D31,'[1]Boys Do Main Draw Prep'!$A$7:$V$23,3))</f>
        <v>Martono</v>
      </c>
      <c r="G31" s="66"/>
      <c r="H31" s="43">
        <f>IF($D31="","",VLOOKUP($D31,'[1]Boys Do Main Draw Prep'!$A$7:$V$23,4))</f>
        <v>0</v>
      </c>
      <c r="I31" s="47"/>
      <c r="J31" s="48"/>
      <c r="K31" s="68"/>
      <c r="L31" s="48"/>
      <c r="M31" s="49"/>
      <c r="N31" s="69"/>
      <c r="O31" s="68"/>
      <c r="P31" s="48"/>
      <c r="Q31" s="50"/>
      <c r="R31" s="51"/>
    </row>
    <row r="32" spans="1:18" s="52" customFormat="1" ht="9.6" customHeight="1">
      <c r="A32" s="54"/>
      <c r="B32" s="55"/>
      <c r="C32" s="55"/>
      <c r="D32" s="55"/>
      <c r="E32" s="43" t="str">
        <f>UPPER(IF($D31="","",VLOOKUP($D31,'[1]Boys Do Main Draw Prep'!$A$7:$V$23,7)))</f>
        <v>SUMADI</v>
      </c>
      <c r="F32" s="43" t="str">
        <f>IF($D31="","",VLOOKUP($D31,'[1]Boys Do Main Draw Prep'!$A$7:$V$23,8))</f>
        <v>Pito</v>
      </c>
      <c r="G32" s="66"/>
      <c r="H32" s="43">
        <f>IF($D31="","",VLOOKUP($D31,'[1]Boys Do Main Draw Prep'!$A$7:$V$23,9))</f>
        <v>0</v>
      </c>
      <c r="I32" s="56"/>
      <c r="J32" s="57" t="str">
        <f>IF(I32="a",E31,IF(I32="b",E33,""))</f>
        <v/>
      </c>
      <c r="K32" s="68"/>
      <c r="L32" s="48">
        <v>84</v>
      </c>
      <c r="M32" s="49"/>
      <c r="N32" s="48"/>
      <c r="O32" s="68"/>
      <c r="P32" s="48"/>
      <c r="Q32" s="50"/>
      <c r="R32" s="51"/>
    </row>
    <row r="33" spans="1:18" s="52" customFormat="1" ht="9.6" customHeight="1">
      <c r="A33" s="54"/>
      <c r="B33" s="55"/>
      <c r="C33" s="55"/>
      <c r="D33" s="72"/>
      <c r="E33" s="48"/>
      <c r="F33" s="48"/>
      <c r="G33" s="39"/>
      <c r="H33" s="48"/>
      <c r="I33" s="59"/>
      <c r="J33" s="60" t="str">
        <f>UPPER(IF(OR(I34="a",I34="as"),E31,IF(OR(I34="b",I34="bs"),E35,)))</f>
        <v>MONTY</v>
      </c>
      <c r="K33" s="75"/>
      <c r="L33" s="48"/>
      <c r="M33" s="49"/>
      <c r="N33" s="48"/>
      <c r="O33" s="68"/>
      <c r="P33" s="48"/>
      <c r="Q33" s="50"/>
      <c r="R33" s="51"/>
    </row>
    <row r="34" spans="1:18" s="52" customFormat="1" ht="9.6" customHeight="1">
      <c r="A34" s="54"/>
      <c r="B34" s="55"/>
      <c r="C34" s="55"/>
      <c r="D34" s="72"/>
      <c r="E34" s="48"/>
      <c r="F34" s="48"/>
      <c r="G34" s="39"/>
      <c r="H34" s="62"/>
      <c r="I34" s="63" t="s">
        <v>48</v>
      </c>
      <c r="J34" s="64" t="str">
        <f>UPPER(IF(OR(I34="a",I34="as"),E32,IF(OR(I34="b",I34="bs"),E36,)))</f>
        <v>SARDJITO</v>
      </c>
      <c r="K34" s="56"/>
      <c r="L34" s="48"/>
      <c r="M34" s="49"/>
      <c r="N34" s="48"/>
      <c r="O34" s="68"/>
      <c r="P34" s="48"/>
      <c r="Q34" s="50"/>
      <c r="R34" s="51"/>
    </row>
    <row r="35" spans="1:18" s="52" customFormat="1" ht="9.6" customHeight="1">
      <c r="A35" s="54">
        <v>8</v>
      </c>
      <c r="B35" s="43">
        <f>IF($D35="","",VLOOKUP($D35,'[1]Boys Do Main Draw Prep'!$A$7:$V$23,20))</f>
        <v>0</v>
      </c>
      <c r="C35" s="43">
        <f>IF($D35="","",VLOOKUP($D35,'[1]Boys Do Main Draw Prep'!$A$7:$V$23,21))</f>
        <v>0</v>
      </c>
      <c r="D35" s="44">
        <v>4</v>
      </c>
      <c r="E35" s="43" t="str">
        <f>UPPER(IF($D35="","",VLOOKUP($D35,'[1]Boys Do Main Draw Prep'!$A$7:$V$23,2)))</f>
        <v>MONTY</v>
      </c>
      <c r="F35" s="43" t="str">
        <f>IF($D35="","",VLOOKUP($D35,'[1]Boys Do Main Draw Prep'!$A$7:$V$23,3))</f>
        <v>Girianna</v>
      </c>
      <c r="G35" s="66"/>
      <c r="H35" s="43">
        <f>IF($D35="","",VLOOKUP($D35,'[1]Boys Do Main Draw Prep'!$A$7:$V$23,4))</f>
        <v>0</v>
      </c>
      <c r="I35" s="67"/>
      <c r="J35" s="48">
        <v>84</v>
      </c>
      <c r="K35" s="49"/>
      <c r="L35" s="69"/>
      <c r="M35" s="61"/>
      <c r="N35" s="48"/>
      <c r="O35" s="68"/>
      <c r="P35" s="48"/>
      <c r="Q35" s="50"/>
      <c r="R35" s="51"/>
    </row>
    <row r="36" spans="1:18" s="52" customFormat="1" ht="9.6" customHeight="1">
      <c r="A36" s="54"/>
      <c r="B36" s="55"/>
      <c r="C36" s="55"/>
      <c r="D36" s="55"/>
      <c r="E36" s="43" t="str">
        <f>UPPER(IF($D35="","",VLOOKUP($D35,'[1]Boys Do Main Draw Prep'!$A$7:$V$23,7)))</f>
        <v>SARDJITO</v>
      </c>
      <c r="F36" s="43">
        <f>IF($D35="","",VLOOKUP($D35,'[1]Boys Do Main Draw Prep'!$A$7:$V$23,8))</f>
        <v>0</v>
      </c>
      <c r="G36" s="66"/>
      <c r="H36" s="43">
        <f>IF($D35="","",VLOOKUP($D35,'[1]Boys Do Main Draw Prep'!$A$7:$V$23,9))</f>
        <v>4</v>
      </c>
      <c r="I36" s="56"/>
      <c r="J36" s="48"/>
      <c r="K36" s="49"/>
      <c r="L36" s="70"/>
      <c r="M36" s="71"/>
      <c r="N36" s="48"/>
      <c r="O36" s="68"/>
      <c r="P36" s="48"/>
      <c r="Q36" s="50"/>
      <c r="R36" s="51"/>
    </row>
    <row r="37" spans="1:18" s="52" customFormat="1" ht="9.6" customHeight="1">
      <c r="A37" s="54"/>
      <c r="B37" s="55"/>
      <c r="C37" s="55"/>
      <c r="D37" s="72"/>
      <c r="E37" s="48"/>
      <c r="F37" s="48"/>
      <c r="G37" s="39"/>
      <c r="H37" s="48"/>
      <c r="I37" s="73"/>
      <c r="J37" s="48"/>
      <c r="K37" s="49"/>
      <c r="L37" s="48"/>
      <c r="M37" s="49"/>
      <c r="N37" s="49"/>
      <c r="O37" s="59"/>
      <c r="P37" s="60" t="str">
        <f>UPPER(IF(OR(O38="a",O38="as"),N21,IF(OR(O38="b",O38="bs"),N53,)))</f>
        <v xml:space="preserve">DIDA S. </v>
      </c>
      <c r="Q37" s="77"/>
      <c r="R37" s="51"/>
    </row>
    <row r="38" spans="1:18" s="52" customFormat="1" ht="9.6" customHeight="1">
      <c r="A38" s="54"/>
      <c r="B38" s="55"/>
      <c r="C38" s="55"/>
      <c r="D38" s="72"/>
      <c r="E38" s="48"/>
      <c r="F38" s="48"/>
      <c r="G38" s="39"/>
      <c r="H38" s="48"/>
      <c r="I38" s="73"/>
      <c r="J38" s="48"/>
      <c r="K38" s="49"/>
      <c r="L38" s="48"/>
      <c r="M38" s="49"/>
      <c r="N38" s="62"/>
      <c r="O38" s="63" t="s">
        <v>48</v>
      </c>
      <c r="P38" s="64" t="str">
        <f>UPPER(IF(OR(O38="a",O38="as"),N22,IF(OR(O38="b",O38="bs"),N54,)))</f>
        <v>WAWAN</v>
      </c>
      <c r="Q38" s="78"/>
      <c r="R38" s="51"/>
    </row>
    <row r="39" spans="1:18" s="52" customFormat="1" ht="9.6" customHeight="1">
      <c r="A39" s="54">
        <v>9</v>
      </c>
      <c r="B39" s="43">
        <f>IF($D39="","",VLOOKUP($D39,'[1]Boys Do Main Draw Prep'!$A$7:$V$23,20))</f>
        <v>0</v>
      </c>
      <c r="C39" s="43">
        <f>IF($D39="","",VLOOKUP($D39,'[1]Boys Do Main Draw Prep'!$A$7:$V$23,21))</f>
        <v>0</v>
      </c>
      <c r="D39" s="44">
        <v>3</v>
      </c>
      <c r="E39" s="43" t="str">
        <f>UPPER(IF($D39="","",VLOOKUP($D39,'[1]Boys Do Main Draw Prep'!$A$7:$V$23,2)))</f>
        <v xml:space="preserve">DIDA S. </v>
      </c>
      <c r="F39" s="43" t="str">
        <f>IF($D39="","",VLOOKUP($D39,'[1]Boys Do Main Draw Prep'!$A$7:$V$23,3))</f>
        <v>Maulana</v>
      </c>
      <c r="G39" s="66"/>
      <c r="H39" s="43">
        <f>IF($D39="","",VLOOKUP($D39,'[1]Boys Do Main Draw Prep'!$A$7:$V$23,4))</f>
        <v>0</v>
      </c>
      <c r="I39" s="47"/>
      <c r="J39" s="48"/>
      <c r="K39" s="49"/>
      <c r="L39" s="48"/>
      <c r="M39" s="49"/>
      <c r="N39" s="48"/>
      <c r="O39" s="68"/>
      <c r="P39" s="55">
        <v>81</v>
      </c>
      <c r="Q39" s="50"/>
      <c r="R39" s="51"/>
    </row>
    <row r="40" spans="1:18" s="52" customFormat="1" ht="9.6" customHeight="1">
      <c r="A40" s="54"/>
      <c r="B40" s="55"/>
      <c r="C40" s="55"/>
      <c r="D40" s="55"/>
      <c r="E40" s="43" t="str">
        <f>UPPER(IF($D39="","",VLOOKUP($D39,'[1]Boys Do Main Draw Prep'!$A$7:$V$23,7)))</f>
        <v>WAWAN</v>
      </c>
      <c r="F40" s="43" t="str">
        <f>IF($D39="","",VLOOKUP($D39,'[1]Boys Do Main Draw Prep'!$A$7:$V$23,8))</f>
        <v>Gunawan</v>
      </c>
      <c r="G40" s="66"/>
      <c r="H40" s="43">
        <f>IF($D39="","",VLOOKUP($D39,'[1]Boys Do Main Draw Prep'!$A$7:$V$23,9))</f>
        <v>3</v>
      </c>
      <c r="I40" s="56"/>
      <c r="J40" s="57" t="str">
        <f>IF(I40="a",E39,IF(I40="b",E41,""))</f>
        <v/>
      </c>
      <c r="K40" s="49"/>
      <c r="L40" s="48"/>
      <c r="M40" s="49"/>
      <c r="N40" s="48"/>
      <c r="O40" s="68"/>
      <c r="P40" s="70"/>
      <c r="Q40" s="79"/>
      <c r="R40" s="51"/>
    </row>
    <row r="41" spans="1:18" s="52" customFormat="1" ht="9.6" customHeight="1">
      <c r="A41" s="54"/>
      <c r="B41" s="55"/>
      <c r="C41" s="55"/>
      <c r="D41" s="72"/>
      <c r="E41" s="48"/>
      <c r="F41" s="48"/>
      <c r="G41" s="39"/>
      <c r="H41" s="48"/>
      <c r="I41" s="59"/>
      <c r="J41" s="60" t="str">
        <f>UPPER(IF(OR(I42="a",I42="as"),E39,IF(OR(I42="b",I42="bs"),E43,)))</f>
        <v xml:space="preserve">DIDA S. </v>
      </c>
      <c r="K41" s="61"/>
      <c r="L41" s="48"/>
      <c r="M41" s="49"/>
      <c r="N41" s="48"/>
      <c r="O41" s="68"/>
      <c r="P41" s="48"/>
      <c r="Q41" s="50"/>
      <c r="R41" s="51"/>
    </row>
    <row r="42" spans="1:18" s="52" customFormat="1" ht="9.6" customHeight="1">
      <c r="A42" s="54"/>
      <c r="B42" s="55"/>
      <c r="C42" s="55"/>
      <c r="D42" s="72"/>
      <c r="E42" s="48"/>
      <c r="F42" s="48"/>
      <c r="G42" s="39"/>
      <c r="H42" s="62"/>
      <c r="I42" s="63" t="s">
        <v>18</v>
      </c>
      <c r="J42" s="64" t="str">
        <f>UPPER(IF(OR(I42="a",I42="as"),E40,IF(OR(I42="b",I42="bs"),E44,)))</f>
        <v>WAWAN</v>
      </c>
      <c r="K42" s="65"/>
      <c r="L42" s="48"/>
      <c r="M42" s="49"/>
      <c r="N42" s="48"/>
      <c r="O42" s="68"/>
      <c r="P42" s="48"/>
      <c r="Q42" s="50"/>
      <c r="R42" s="51"/>
    </row>
    <row r="43" spans="1:18" s="52" customFormat="1" ht="9.6" customHeight="1">
      <c r="A43" s="54">
        <v>10</v>
      </c>
      <c r="B43" s="43">
        <f>IF($D43="","",VLOOKUP($D43,'[1]Boys Do Main Draw Prep'!$A$7:$V$23,20))</f>
        <v>0</v>
      </c>
      <c r="C43" s="43">
        <f>IF($D43="","",VLOOKUP($D43,'[1]Boys Do Main Draw Prep'!$A$7:$V$23,21))</f>
        <v>0</v>
      </c>
      <c r="D43" s="44">
        <v>10</v>
      </c>
      <c r="E43" s="43" t="str">
        <f>UPPER(IF($D43="","",VLOOKUP($D43,'[1]Boys Do Main Draw Prep'!$A$7:$V$23,2)))</f>
        <v>SUGEMBONG</v>
      </c>
      <c r="F43" s="43">
        <f>IF($D43="","",VLOOKUP($D43,'[1]Boys Do Main Draw Prep'!$A$7:$V$23,3))</f>
        <v>0</v>
      </c>
      <c r="G43" s="66"/>
      <c r="H43" s="43">
        <f>IF($D43="","",VLOOKUP($D43,'[1]Boys Do Main Draw Prep'!$A$7:$V$23,4))</f>
        <v>0</v>
      </c>
      <c r="I43" s="67"/>
      <c r="J43" s="48">
        <v>82</v>
      </c>
      <c r="K43" s="68"/>
      <c r="L43" s="69"/>
      <c r="M43" s="61"/>
      <c r="N43" s="48"/>
      <c r="O43" s="68"/>
      <c r="P43" s="48"/>
      <c r="Q43" s="50"/>
      <c r="R43" s="51"/>
    </row>
    <row r="44" spans="1:18" s="52" customFormat="1" ht="9.6" customHeight="1">
      <c r="A44" s="54"/>
      <c r="B44" s="55"/>
      <c r="C44" s="55"/>
      <c r="D44" s="55"/>
      <c r="E44" s="43" t="str">
        <f>UPPER(IF($D43="","",VLOOKUP($D43,'[1]Boys Do Main Draw Prep'!$A$7:$V$23,7)))</f>
        <v>NOVIAN IMAMSJAH</v>
      </c>
      <c r="F44" s="43" t="str">
        <f>IF($D43="","",VLOOKUP($D43,'[1]Boys Do Main Draw Prep'!$A$7:$V$23,8))</f>
        <v>Roesli</v>
      </c>
      <c r="G44" s="66"/>
      <c r="H44" s="43">
        <f>IF($D43="","",VLOOKUP($D43,'[1]Boys Do Main Draw Prep'!$A$7:$V$23,9))</f>
        <v>0</v>
      </c>
      <c r="I44" s="56"/>
      <c r="J44" s="48"/>
      <c r="K44" s="68"/>
      <c r="L44" s="70"/>
      <c r="M44" s="71"/>
      <c r="N44" s="48"/>
      <c r="O44" s="68"/>
      <c r="P44" s="48"/>
      <c r="Q44" s="50"/>
      <c r="R44" s="51"/>
    </row>
    <row r="45" spans="1:18" s="52" customFormat="1" ht="9.6" customHeight="1">
      <c r="A45" s="54"/>
      <c r="B45" s="55"/>
      <c r="C45" s="55"/>
      <c r="D45" s="72"/>
      <c r="E45" s="48"/>
      <c r="F45" s="48"/>
      <c r="G45" s="39"/>
      <c r="H45" s="48"/>
      <c r="I45" s="73"/>
      <c r="J45" s="48"/>
      <c r="K45" s="59"/>
      <c r="L45" s="60" t="str">
        <f>UPPER(IF(OR(K46="a",K46="as"),J41,IF(OR(K46="b",K46="bs"),J49,)))</f>
        <v xml:space="preserve">DIDA S. </v>
      </c>
      <c r="M45" s="49"/>
      <c r="N45" s="48"/>
      <c r="O45" s="68"/>
      <c r="P45" s="48"/>
      <c r="Q45" s="50"/>
      <c r="R45" s="51"/>
    </row>
    <row r="46" spans="1:18" s="52" customFormat="1" ht="9.6" customHeight="1">
      <c r="A46" s="54"/>
      <c r="B46" s="55"/>
      <c r="C46" s="55"/>
      <c r="D46" s="72"/>
      <c r="E46" s="48"/>
      <c r="F46" s="48"/>
      <c r="G46" s="39"/>
      <c r="H46" s="48"/>
      <c r="I46" s="73"/>
      <c r="J46" s="62"/>
      <c r="K46" s="63" t="s">
        <v>18</v>
      </c>
      <c r="L46" s="64" t="str">
        <f>UPPER(IF(OR(K46="a",K46="as"),J42,IF(OR(K46="b",K46="bs"),J50,)))</f>
        <v>WAWAN</v>
      </c>
      <c r="M46" s="65"/>
      <c r="N46" s="48"/>
      <c r="O46" s="68"/>
      <c r="P46" s="48"/>
      <c r="Q46" s="50"/>
      <c r="R46" s="51"/>
    </row>
    <row r="47" spans="1:18" s="52" customFormat="1" ht="9.6" customHeight="1">
      <c r="A47" s="54">
        <v>11</v>
      </c>
      <c r="B47" s="43">
        <f>IF($D47="","",VLOOKUP($D47,'[1]Boys Do Main Draw Prep'!$A$7:$V$23,20))</f>
        <v>0</v>
      </c>
      <c r="C47" s="43">
        <f>IF($D47="","",VLOOKUP($D47,'[1]Boys Do Main Draw Prep'!$A$7:$V$23,21))</f>
        <v>0</v>
      </c>
      <c r="D47" s="44">
        <v>13</v>
      </c>
      <c r="E47" s="43" t="str">
        <f>UPPER(IF($D47="","",VLOOKUP($D47,'[1]Boys Do Main Draw Prep'!$A$7:$V$23,2)))</f>
        <v>SETYO</v>
      </c>
      <c r="F47" s="43" t="str">
        <f>IF($D47="","",VLOOKUP($D47,'[1]Boys Do Main Draw Prep'!$A$7:$V$23,3))</f>
        <v>Waluyo</v>
      </c>
      <c r="G47" s="66"/>
      <c r="H47" s="43">
        <f>IF($D47="","",VLOOKUP($D47,'[1]Boys Do Main Draw Prep'!$A$7:$V$23,4))</f>
        <v>0</v>
      </c>
      <c r="I47" s="47"/>
      <c r="J47" s="48"/>
      <c r="K47" s="68"/>
      <c r="L47" s="48">
        <v>81</v>
      </c>
      <c r="M47" s="68"/>
      <c r="N47" s="69"/>
      <c r="O47" s="68"/>
      <c r="P47" s="48"/>
      <c r="Q47" s="50"/>
      <c r="R47" s="51"/>
    </row>
    <row r="48" spans="1:18" s="52" customFormat="1" ht="9.6" customHeight="1">
      <c r="A48" s="54"/>
      <c r="B48" s="55"/>
      <c r="C48" s="55"/>
      <c r="D48" s="55"/>
      <c r="E48" s="43" t="str">
        <f>UPPER(IF($D47="","",VLOOKUP($D47,'[1]Boys Do Main Draw Prep'!$A$7:$V$23,7)))</f>
        <v>SUDARYANTO</v>
      </c>
      <c r="F48" s="43">
        <f>IF($D47="","",VLOOKUP($D47,'[1]Boys Do Main Draw Prep'!$A$7:$V$23,8))</f>
        <v>0</v>
      </c>
      <c r="G48" s="66"/>
      <c r="H48" s="43">
        <f>IF($D47="","",VLOOKUP($D47,'[1]Boys Do Main Draw Prep'!$A$7:$V$23,9))</f>
        <v>0</v>
      </c>
      <c r="I48" s="56"/>
      <c r="J48" s="57" t="str">
        <f>IF(I48="a",E47,IF(I48="b",E49,""))</f>
        <v/>
      </c>
      <c r="K48" s="68"/>
      <c r="L48" s="48"/>
      <c r="M48" s="68"/>
      <c r="N48" s="48"/>
      <c r="O48" s="68"/>
      <c r="P48" s="48"/>
      <c r="Q48" s="50"/>
      <c r="R48" s="51"/>
    </row>
    <row r="49" spans="1:18" s="52" customFormat="1" ht="9.6" customHeight="1">
      <c r="A49" s="54"/>
      <c r="B49" s="55"/>
      <c r="C49" s="55"/>
      <c r="D49" s="55"/>
      <c r="E49" s="48"/>
      <c r="F49" s="48"/>
      <c r="G49" s="39"/>
      <c r="H49" s="48"/>
      <c r="I49" s="59"/>
      <c r="J49" s="60" t="str">
        <f>UPPER(IF(OR(I50="a",I50="as"),E47,IF(OR(I50="b",I50="bs"),E51,)))</f>
        <v>SUHARDI</v>
      </c>
      <c r="K49" s="75"/>
      <c r="L49" s="48"/>
      <c r="M49" s="68"/>
      <c r="N49" s="48"/>
      <c r="O49" s="68"/>
      <c r="P49" s="48"/>
      <c r="Q49" s="50"/>
      <c r="R49" s="51"/>
    </row>
    <row r="50" spans="1:18" s="52" customFormat="1" ht="9.6" customHeight="1">
      <c r="A50" s="54"/>
      <c r="B50" s="55"/>
      <c r="C50" s="55"/>
      <c r="D50" s="55"/>
      <c r="E50" s="48"/>
      <c r="F50" s="48"/>
      <c r="G50" s="39"/>
      <c r="H50" s="62"/>
      <c r="I50" s="63" t="s">
        <v>48</v>
      </c>
      <c r="J50" s="64" t="str">
        <f>UPPER(IF(OR(I50="a",I50="as"),E48,IF(OR(I50="b",I50="bs"),E52,)))</f>
        <v>YARMANTO</v>
      </c>
      <c r="K50" s="56"/>
      <c r="L50" s="48"/>
      <c r="M50" s="68"/>
      <c r="N50" s="48"/>
      <c r="O50" s="68"/>
      <c r="P50" s="48"/>
      <c r="Q50" s="50"/>
      <c r="R50" s="51"/>
    </row>
    <row r="51" spans="1:18" s="52" customFormat="1" ht="9.6" customHeight="1">
      <c r="A51" s="42">
        <v>12</v>
      </c>
      <c r="B51" s="43">
        <f>IF($D51="","",VLOOKUP($D51,'[1]Boys Do Main Draw Prep'!$A$7:$V$23,20))</f>
        <v>0</v>
      </c>
      <c r="C51" s="43">
        <f>IF($D51="","",VLOOKUP($D51,'[1]Boys Do Main Draw Prep'!$A$7:$V$23,21))</f>
        <v>0</v>
      </c>
      <c r="D51" s="44">
        <v>7</v>
      </c>
      <c r="E51" s="45" t="str">
        <f>UPPER(IF($D51="","",VLOOKUP($D51,'[1]Boys Do Main Draw Prep'!$A$7:$V$23,2)))</f>
        <v>SUHARDI</v>
      </c>
      <c r="F51" s="45">
        <f>IF($D51="","",VLOOKUP($D51,'[1]Boys Do Main Draw Prep'!$A$7:$V$23,3))</f>
        <v>0</v>
      </c>
      <c r="G51" s="46"/>
      <c r="H51" s="45">
        <f>IF($D51="","",VLOOKUP($D51,'[1]Boys Do Main Draw Prep'!$A$7:$V$23,4))</f>
        <v>0</v>
      </c>
      <c r="I51" s="67"/>
      <c r="J51" s="48">
        <v>85</v>
      </c>
      <c r="K51" s="49"/>
      <c r="L51" s="69"/>
      <c r="M51" s="75"/>
      <c r="N51" s="48"/>
      <c r="O51" s="68"/>
      <c r="P51" s="48"/>
      <c r="Q51" s="50"/>
      <c r="R51" s="51"/>
    </row>
    <row r="52" spans="1:18" s="52" customFormat="1" ht="9.6" customHeight="1">
      <c r="A52" s="54"/>
      <c r="B52" s="55"/>
      <c r="C52" s="55"/>
      <c r="D52" s="55"/>
      <c r="E52" s="45" t="str">
        <f>UPPER(IF($D51="","",VLOOKUP($D51,'[1]Boys Do Main Draw Prep'!$A$7:$V$23,7)))</f>
        <v>YARMANTO</v>
      </c>
      <c r="F52" s="45">
        <f>IF($D51="","",VLOOKUP($D51,'[1]Boys Do Main Draw Prep'!$A$7:$V$23,8))</f>
        <v>0</v>
      </c>
      <c r="G52" s="46"/>
      <c r="H52" s="45">
        <f>IF($D51="","",VLOOKUP($D51,'[1]Boys Do Main Draw Prep'!$A$7:$V$23,9))</f>
        <v>0</v>
      </c>
      <c r="I52" s="56"/>
      <c r="J52" s="48"/>
      <c r="K52" s="49"/>
      <c r="L52" s="70"/>
      <c r="M52" s="76"/>
      <c r="N52" s="48"/>
      <c r="O52" s="68"/>
      <c r="P52" s="48"/>
      <c r="Q52" s="50"/>
      <c r="R52" s="51"/>
    </row>
    <row r="53" spans="1:18" s="52" customFormat="1" ht="9.6" customHeight="1">
      <c r="A53" s="54"/>
      <c r="B53" s="55"/>
      <c r="C53" s="55"/>
      <c r="D53" s="55"/>
      <c r="E53" s="48"/>
      <c r="F53" s="48"/>
      <c r="G53" s="39"/>
      <c r="H53" s="48"/>
      <c r="I53" s="73"/>
      <c r="J53" s="48"/>
      <c r="K53" s="49"/>
      <c r="L53" s="48"/>
      <c r="M53" s="59"/>
      <c r="N53" s="60" t="str">
        <f>UPPER(IF(OR(M54="a",M54="as"),L45,IF(OR(M54="b",M54="bs"),L61,)))</f>
        <v xml:space="preserve">DIDA S. </v>
      </c>
      <c r="O53" s="68"/>
      <c r="P53" s="48"/>
      <c r="Q53" s="50"/>
      <c r="R53" s="51"/>
    </row>
    <row r="54" spans="1:18" s="52" customFormat="1" ht="9.6" customHeight="1">
      <c r="A54" s="54"/>
      <c r="B54" s="55"/>
      <c r="C54" s="55"/>
      <c r="D54" s="55"/>
      <c r="E54" s="48"/>
      <c r="F54" s="48"/>
      <c r="G54" s="39"/>
      <c r="H54" s="48"/>
      <c r="I54" s="73"/>
      <c r="J54" s="48"/>
      <c r="K54" s="49"/>
      <c r="L54" s="62"/>
      <c r="M54" s="63" t="s">
        <v>18</v>
      </c>
      <c r="N54" s="64" t="str">
        <f>UPPER(IF(OR(M54="a",M54="as"),L46,IF(OR(M54="b",M54="bs"),L62,)))</f>
        <v>WAWAN</v>
      </c>
      <c r="O54" s="56"/>
      <c r="P54" s="48"/>
      <c r="Q54" s="50"/>
      <c r="R54" s="51"/>
    </row>
    <row r="55" spans="1:18" s="52" customFormat="1" ht="9.6" customHeight="1">
      <c r="A55" s="54">
        <v>13</v>
      </c>
      <c r="B55" s="43">
        <f>IF($D55="","",VLOOKUP($D55,'[1]Boys Do Main Draw Prep'!$A$7:$V$23,20))</f>
        <v>0</v>
      </c>
      <c r="C55" s="43">
        <f>IF($D55="","",VLOOKUP($D55,'[1]Boys Do Main Draw Prep'!$A$7:$V$23,21))</f>
        <v>0</v>
      </c>
      <c r="D55" s="44">
        <v>11</v>
      </c>
      <c r="E55" s="43" t="str">
        <f>UPPER(IF($D55="","",VLOOKUP($D55,'[1]Boys Do Main Draw Prep'!$A$7:$V$23,2)))</f>
        <v>BAMBANG</v>
      </c>
      <c r="F55" s="43" t="str">
        <f>IF($D55="","",VLOOKUP($D55,'[1]Boys Do Main Draw Prep'!$A$7:$V$23,3))</f>
        <v>Setiawan</v>
      </c>
      <c r="G55" s="66"/>
      <c r="H55" s="43">
        <f>IF($D55="","",VLOOKUP($D55,'[1]Boys Do Main Draw Prep'!$A$7:$V$23,4))</f>
        <v>0</v>
      </c>
      <c r="I55" s="47"/>
      <c r="J55" s="48"/>
      <c r="K55" s="49"/>
      <c r="L55" s="48"/>
      <c r="M55" s="68"/>
      <c r="N55" s="48">
        <v>81</v>
      </c>
      <c r="O55" s="49"/>
      <c r="P55" s="48"/>
      <c r="Q55" s="50"/>
      <c r="R55" s="51"/>
    </row>
    <row r="56" spans="1:18" s="52" customFormat="1" ht="9.6" customHeight="1">
      <c r="A56" s="54"/>
      <c r="B56" s="55"/>
      <c r="C56" s="55"/>
      <c r="D56" s="55"/>
      <c r="E56" s="43" t="str">
        <f>UPPER(IF($D55="","",VLOOKUP($D55,'[1]Boys Do Main Draw Prep'!$A$7:$V$23,7)))</f>
        <v>SRIHANTO</v>
      </c>
      <c r="F56" s="43" t="str">
        <f>IF($D55="","",VLOOKUP($D55,'[1]Boys Do Main Draw Prep'!$A$7:$V$23,8))</f>
        <v>Ary Nugroho</v>
      </c>
      <c r="G56" s="66"/>
      <c r="H56" s="43">
        <f>IF($D55="","",VLOOKUP($D55,'[1]Boys Do Main Draw Prep'!$A$7:$V$23,9))</f>
        <v>0</v>
      </c>
      <c r="I56" s="56"/>
      <c r="J56" s="57" t="str">
        <f>IF(I56="a",E55,IF(I56="b",E57,""))</f>
        <v/>
      </c>
      <c r="K56" s="49"/>
      <c r="L56" s="48"/>
      <c r="M56" s="68"/>
      <c r="N56" s="48"/>
      <c r="O56" s="49"/>
      <c r="P56" s="48"/>
      <c r="Q56" s="50"/>
      <c r="R56" s="51"/>
    </row>
    <row r="57" spans="1:18" s="52" customFormat="1" ht="9.6" customHeight="1">
      <c r="A57" s="54"/>
      <c r="B57" s="55"/>
      <c r="C57" s="55"/>
      <c r="D57" s="72"/>
      <c r="E57" s="48"/>
      <c r="F57" s="48"/>
      <c r="G57" s="39"/>
      <c r="H57" s="48"/>
      <c r="I57" s="59"/>
      <c r="J57" s="60" t="str">
        <f>UPPER(IF(OR(I58="a",I58="as"),E55,IF(OR(I58="b",I58="bs"),E59,)))</f>
        <v>BAMBANG</v>
      </c>
      <c r="K57" s="61"/>
      <c r="L57" s="48"/>
      <c r="M57" s="68"/>
      <c r="N57" s="48"/>
      <c r="O57" s="49"/>
      <c r="P57" s="48"/>
      <c r="Q57" s="50"/>
      <c r="R57" s="51"/>
    </row>
    <row r="58" spans="1:18" s="52" customFormat="1" ht="9.6" customHeight="1">
      <c r="A58" s="54"/>
      <c r="B58" s="55"/>
      <c r="C58" s="55"/>
      <c r="D58" s="72"/>
      <c r="E58" s="48"/>
      <c r="F58" s="48"/>
      <c r="G58" s="39"/>
      <c r="H58" s="62"/>
      <c r="I58" s="63" t="s">
        <v>18</v>
      </c>
      <c r="J58" s="64" t="str">
        <f>UPPER(IF(OR(I58="a",I58="as"),E56,IF(OR(I58="b",I58="bs"),E60,)))</f>
        <v>SRIHANTO</v>
      </c>
      <c r="K58" s="65"/>
      <c r="L58" s="48"/>
      <c r="M58" s="68"/>
      <c r="N58" s="48"/>
      <c r="O58" s="49"/>
      <c r="P58" s="48"/>
      <c r="Q58" s="50"/>
      <c r="R58" s="51"/>
    </row>
    <row r="59" spans="1:18" s="52" customFormat="1" ht="9.6" customHeight="1">
      <c r="A59" s="54">
        <v>14</v>
      </c>
      <c r="B59" s="43">
        <f>IF($D59="","",VLOOKUP($D59,'[1]Boys Do Main Draw Prep'!$A$7:$V$23,20))</f>
        <v>0</v>
      </c>
      <c r="C59" s="43">
        <f>IF($D59="","",VLOOKUP($D59,'[1]Boys Do Main Draw Prep'!$A$7:$V$23,21))</f>
        <v>0</v>
      </c>
      <c r="D59" s="44">
        <v>14</v>
      </c>
      <c r="E59" s="43" t="str">
        <f>UPPER(IF($D59="","",VLOOKUP($D59,'[1]Boys Do Main Draw Prep'!$A$7:$V$23,2)))</f>
        <v>AMOR</v>
      </c>
      <c r="F59" s="43" t="str">
        <f>IF($D59="","",VLOOKUP($D59,'[1]Boys Do Main Draw Prep'!$A$7:$V$23,3))</f>
        <v>Kodrat</v>
      </c>
      <c r="G59" s="66"/>
      <c r="H59" s="43">
        <f>IF($D59="","",VLOOKUP($D59,'[1]Boys Do Main Draw Prep'!$A$7:$V$23,4))</f>
        <v>0</v>
      </c>
      <c r="I59" s="67"/>
      <c r="J59" s="48">
        <v>84</v>
      </c>
      <c r="K59" s="68"/>
      <c r="L59" s="69"/>
      <c r="M59" s="75"/>
      <c r="N59" s="48"/>
      <c r="O59" s="49"/>
      <c r="P59" s="48"/>
      <c r="Q59" s="50"/>
      <c r="R59" s="51"/>
    </row>
    <row r="60" spans="1:18" s="52" customFormat="1" ht="9.6" customHeight="1">
      <c r="A60" s="54"/>
      <c r="B60" s="55"/>
      <c r="C60" s="55"/>
      <c r="D60" s="55"/>
      <c r="E60" s="43" t="str">
        <f>UPPER(IF($D59="","",VLOOKUP($D59,'[1]Boys Do Main Draw Prep'!$A$7:$V$23,7)))</f>
        <v>BUDIARTO</v>
      </c>
      <c r="F60" s="43">
        <f>IF($D59="","",VLOOKUP($D59,'[1]Boys Do Main Draw Prep'!$A$7:$V$23,8))</f>
        <v>0</v>
      </c>
      <c r="G60" s="66"/>
      <c r="H60" s="43">
        <f>IF($D59="","",VLOOKUP($D59,'[1]Boys Do Main Draw Prep'!$A$7:$V$23,9))</f>
        <v>0</v>
      </c>
      <c r="I60" s="56"/>
      <c r="J60" s="48"/>
      <c r="K60" s="68"/>
      <c r="L60" s="70"/>
      <c r="M60" s="76"/>
      <c r="N60" s="48"/>
      <c r="O60" s="49"/>
      <c r="P60" s="48"/>
      <c r="Q60" s="50"/>
      <c r="R60" s="51"/>
    </row>
    <row r="61" spans="1:18" s="52" customFormat="1" ht="9.6" customHeight="1">
      <c r="A61" s="54"/>
      <c r="B61" s="55"/>
      <c r="C61" s="55"/>
      <c r="D61" s="72"/>
      <c r="E61" s="48"/>
      <c r="F61" s="48"/>
      <c r="G61" s="39"/>
      <c r="H61" s="48"/>
      <c r="I61" s="73"/>
      <c r="J61" s="48"/>
      <c r="K61" s="59"/>
      <c r="L61" s="60" t="str">
        <f>UPPER(IF(OR(K62="a",K62="as"),J57,IF(OR(K62="b",K62="bs"),J65,)))</f>
        <v>WAWAN</v>
      </c>
      <c r="M61" s="68"/>
      <c r="N61" s="48"/>
      <c r="O61" s="49"/>
      <c r="P61" s="48"/>
      <c r="Q61" s="50"/>
      <c r="R61" s="51"/>
    </row>
    <row r="62" spans="1:18" s="52" customFormat="1" ht="9.6" customHeight="1">
      <c r="A62" s="54"/>
      <c r="B62" s="55"/>
      <c r="C62" s="55"/>
      <c r="D62" s="72"/>
      <c r="E62" s="48"/>
      <c r="F62" s="48"/>
      <c r="G62" s="39"/>
      <c r="H62" s="48"/>
      <c r="I62" s="73"/>
      <c r="J62" s="62"/>
      <c r="K62" s="63" t="s">
        <v>48</v>
      </c>
      <c r="L62" s="64" t="str">
        <f>UPPER(IF(OR(K62="a",K62="as"),J58,IF(OR(K62="b",K62="bs"),J66,)))</f>
        <v>NANANG TEDI</v>
      </c>
      <c r="M62" s="56"/>
      <c r="N62" s="48"/>
      <c r="O62" s="49"/>
      <c r="P62" s="48"/>
      <c r="Q62" s="50"/>
      <c r="R62" s="51"/>
    </row>
    <row r="63" spans="1:18" s="52" customFormat="1" ht="9.6" customHeight="1">
      <c r="A63" s="54">
        <v>15</v>
      </c>
      <c r="B63" s="43">
        <f>IF($D63="","",VLOOKUP($D63,'[1]Boys Do Main Draw Prep'!$A$7:$V$23,20))</f>
        <v>0</v>
      </c>
      <c r="C63" s="43">
        <f>IF($D63="","",VLOOKUP($D63,'[1]Boys Do Main Draw Prep'!$A$7:$V$23,21))</f>
        <v>0</v>
      </c>
      <c r="D63" s="44">
        <v>5</v>
      </c>
      <c r="E63" s="43" t="str">
        <f>UPPER(IF($D63="","",VLOOKUP($D63,'[1]Boys Do Main Draw Prep'!$A$7:$V$23,2)))</f>
        <v>FREDY P</v>
      </c>
      <c r="F63" s="43" t="str">
        <f>IF($D63="","",VLOOKUP($D63,'[1]Boys Do Main Draw Prep'!$A$7:$V$23,3))</f>
        <v>Sibarani</v>
      </c>
      <c r="G63" s="66"/>
      <c r="H63" s="43">
        <f>IF($D63="","",VLOOKUP($D63,'[1]Boys Do Main Draw Prep'!$A$7:$V$23,4))</f>
        <v>0</v>
      </c>
      <c r="I63" s="47"/>
      <c r="J63" s="48"/>
      <c r="K63" s="68"/>
      <c r="L63" s="48">
        <v>81</v>
      </c>
      <c r="M63" s="49"/>
      <c r="N63" s="69"/>
      <c r="O63" s="49"/>
      <c r="P63" s="48"/>
      <c r="Q63" s="50"/>
      <c r="R63" s="51"/>
    </row>
    <row r="64" spans="1:18" s="52" customFormat="1" ht="9.6" customHeight="1">
      <c r="A64" s="54"/>
      <c r="B64" s="55"/>
      <c r="C64" s="55"/>
      <c r="D64" s="55"/>
      <c r="E64" s="43" t="str">
        <f>UPPER(IF($D63="","",VLOOKUP($D63,'[1]Boys Do Main Draw Prep'!$A$7:$V$23,7)))</f>
        <v>KOKO E</v>
      </c>
      <c r="F64" s="43">
        <f>IF($D63="","",VLOOKUP($D63,'[1]Boys Do Main Draw Prep'!$A$7:$V$23,8))</f>
        <v>0</v>
      </c>
      <c r="G64" s="66"/>
      <c r="H64" s="43">
        <f>IF($D63="","",VLOOKUP($D63,'[1]Boys Do Main Draw Prep'!$A$7:$V$23,9))</f>
        <v>0</v>
      </c>
      <c r="I64" s="56"/>
      <c r="J64" s="57" t="str">
        <f>IF(I64="a",E63,IF(I64="b",E65,""))</f>
        <v/>
      </c>
      <c r="K64" s="68"/>
      <c r="L64" s="48"/>
      <c r="M64" s="49"/>
      <c r="N64" s="48"/>
      <c r="O64" s="49"/>
      <c r="P64" s="48"/>
      <c r="Q64" s="50"/>
      <c r="R64" s="51"/>
    </row>
    <row r="65" spans="1:18" s="52" customFormat="1" ht="9.6" customHeight="1">
      <c r="A65" s="54"/>
      <c r="B65" s="55"/>
      <c r="C65" s="55"/>
      <c r="D65" s="55"/>
      <c r="E65" s="57"/>
      <c r="F65" s="57"/>
      <c r="G65" s="80"/>
      <c r="H65" s="57"/>
      <c r="I65" s="59"/>
      <c r="J65" s="60" t="str">
        <f>UPPER(IF(OR(I66="a",I66="as"),E63,IF(OR(I66="b",I66="bs"),E67,)))</f>
        <v>WAWAN</v>
      </c>
      <c r="K65" s="75"/>
      <c r="L65" s="48"/>
      <c r="M65" s="49"/>
      <c r="N65" s="48"/>
      <c r="O65" s="49"/>
      <c r="P65" s="48"/>
      <c r="Q65" s="50"/>
      <c r="R65" s="51"/>
    </row>
    <row r="66" spans="1:18" s="52" customFormat="1" ht="9.6" customHeight="1">
      <c r="A66" s="54"/>
      <c r="B66" s="55"/>
      <c r="C66" s="55"/>
      <c r="D66" s="55"/>
      <c r="E66" s="48"/>
      <c r="F66" s="48"/>
      <c r="G66" s="39"/>
      <c r="H66" s="62"/>
      <c r="I66" s="63" t="s">
        <v>48</v>
      </c>
      <c r="J66" s="64" t="str">
        <f>UPPER(IF(OR(I66="a",I66="as"),E64,IF(OR(I66="b",I66="bs"),E68,)))</f>
        <v>NANANG TEDI</v>
      </c>
      <c r="K66" s="56"/>
      <c r="L66" s="48"/>
      <c r="M66" s="49"/>
      <c r="N66" s="48"/>
      <c r="O66" s="49"/>
      <c r="P66" s="48"/>
      <c r="Q66" s="50"/>
      <c r="R66" s="51"/>
    </row>
    <row r="67" spans="1:18" s="52" customFormat="1" ht="9.6" customHeight="1">
      <c r="A67" s="42">
        <v>16</v>
      </c>
      <c r="B67" s="43">
        <f>IF($D67="","",VLOOKUP($D67,'[1]Boys Do Main Draw Prep'!$A$7:$V$23,20))</f>
        <v>0</v>
      </c>
      <c r="C67" s="43">
        <f>IF($D67="","",VLOOKUP($D67,'[1]Boys Do Main Draw Prep'!$A$7:$V$23,21))</f>
        <v>0</v>
      </c>
      <c r="D67" s="44">
        <v>2</v>
      </c>
      <c r="E67" s="45" t="str">
        <f>UPPER(IF($D67="","",VLOOKUP($D67,'[1]Boys Do Main Draw Prep'!$A$7:$V$23,2)))</f>
        <v>WAWAN</v>
      </c>
      <c r="F67" s="45" t="str">
        <f>IF($D67="","",VLOOKUP($D67,'[1]Boys Do Main Draw Prep'!$A$7:$V$23,3))</f>
        <v>Hermawan</v>
      </c>
      <c r="G67" s="46"/>
      <c r="H67" s="45">
        <f>IF($D67="","",VLOOKUP($D67,'[1]Boys Do Main Draw Prep'!$A$7:$V$23,4))</f>
        <v>0</v>
      </c>
      <c r="I67" s="67"/>
      <c r="J67" s="48">
        <v>84</v>
      </c>
      <c r="K67" s="49"/>
      <c r="L67" s="69"/>
      <c r="M67" s="61"/>
      <c r="N67" s="48"/>
      <c r="O67" s="49"/>
      <c r="P67" s="48"/>
      <c r="Q67" s="50"/>
      <c r="R67" s="51"/>
    </row>
    <row r="68" spans="1:18" s="52" customFormat="1" ht="9.6" customHeight="1">
      <c r="A68" s="54"/>
      <c r="B68" s="55"/>
      <c r="C68" s="55"/>
      <c r="D68" s="55"/>
      <c r="E68" s="45" t="str">
        <f>UPPER(IF($D67="","",VLOOKUP($D67,'[1]Boys Do Main Draw Prep'!$A$7:$V$23,7)))</f>
        <v>NANANG TEDI</v>
      </c>
      <c r="F68" s="45" t="str">
        <f>IF($D67="","",VLOOKUP($D67,'[1]Boys Do Main Draw Prep'!$A$7:$V$23,8))</f>
        <v>Kurniadi</v>
      </c>
      <c r="G68" s="46"/>
      <c r="H68" s="45">
        <f>IF($D67="","",VLOOKUP($D67,'[1]Boys Do Main Draw Prep'!$A$7:$V$23,9))</f>
        <v>2</v>
      </c>
      <c r="I68" s="56"/>
      <c r="J68" s="48"/>
      <c r="K68" s="49"/>
      <c r="L68" s="70"/>
      <c r="M68" s="71"/>
      <c r="N68" s="48"/>
      <c r="O68" s="49"/>
      <c r="P68" s="48"/>
      <c r="Q68" s="50"/>
      <c r="R68" s="51"/>
    </row>
    <row r="69" spans="1:18" s="52" customFormat="1" ht="9.6" customHeight="1">
      <c r="A69" s="81"/>
      <c r="B69" s="82"/>
      <c r="C69" s="82"/>
      <c r="D69" s="83"/>
      <c r="E69" s="84"/>
      <c r="F69" s="84"/>
      <c r="G69" s="85"/>
      <c r="H69" s="84"/>
      <c r="I69" s="86"/>
      <c r="J69" s="87"/>
      <c r="K69" s="88"/>
      <c r="L69" s="87"/>
      <c r="M69" s="88"/>
      <c r="N69" s="87"/>
      <c r="O69" s="88"/>
      <c r="P69" s="87"/>
      <c r="Q69" s="88"/>
      <c r="R69" s="51"/>
    </row>
    <row r="70" spans="1:18" s="93" customFormat="1" ht="6" customHeight="1">
      <c r="A70" s="81"/>
      <c r="B70" s="82"/>
      <c r="C70" s="82"/>
      <c r="D70" s="83"/>
      <c r="E70" s="84"/>
      <c r="F70" s="84"/>
      <c r="G70" s="89"/>
      <c r="H70" s="84"/>
      <c r="I70" s="86"/>
      <c r="J70" s="87"/>
      <c r="K70" s="88"/>
      <c r="L70" s="90"/>
      <c r="M70" s="91"/>
      <c r="N70" s="90"/>
      <c r="O70" s="91"/>
      <c r="P70" s="90"/>
      <c r="Q70" s="91"/>
      <c r="R70" s="92"/>
    </row>
    <row r="71" spans="1:17" s="105" customFormat="1" ht="10.5" customHeight="1">
      <c r="A71" s="94" t="s">
        <v>19</v>
      </c>
      <c r="B71" s="95"/>
      <c r="C71" s="96"/>
      <c r="D71" s="97" t="s">
        <v>20</v>
      </c>
      <c r="E71" s="98" t="s">
        <v>21</v>
      </c>
      <c r="F71" s="98"/>
      <c r="G71" s="98"/>
      <c r="H71" s="99"/>
      <c r="I71" s="98" t="s">
        <v>20</v>
      </c>
      <c r="J71" s="98" t="s">
        <v>22</v>
      </c>
      <c r="K71" s="100"/>
      <c r="L71" s="98" t="s">
        <v>23</v>
      </c>
      <c r="M71" s="101"/>
      <c r="N71" s="102" t="s">
        <v>24</v>
      </c>
      <c r="O71" s="102"/>
      <c r="P71" s="103" t="s">
        <v>127</v>
      </c>
      <c r="Q71" s="104"/>
    </row>
    <row r="72" spans="1:17" s="105" customFormat="1" ht="9" customHeight="1">
      <c r="A72" s="106" t="s">
        <v>25</v>
      </c>
      <c r="B72" s="107"/>
      <c r="C72" s="108"/>
      <c r="D72" s="109">
        <v>1</v>
      </c>
      <c r="E72" s="110" t="str">
        <f>IF(D72&gt;$Q$79,,UPPER(VLOOKUP(D72,'[1]Boys Do Main Draw Prep'!$A$7:$R$23,2)))</f>
        <v>INDRIATNO</v>
      </c>
      <c r="F72" s="111"/>
      <c r="G72" s="111"/>
      <c r="H72" s="112"/>
      <c r="I72" s="113" t="s">
        <v>26</v>
      </c>
      <c r="J72" s="107"/>
      <c r="K72" s="114"/>
      <c r="L72" s="107"/>
      <c r="M72" s="115"/>
      <c r="N72" s="116" t="s">
        <v>27</v>
      </c>
      <c r="O72" s="117"/>
      <c r="P72" s="117"/>
      <c r="Q72" s="118"/>
    </row>
    <row r="73" spans="1:17" s="105" customFormat="1" ht="9" customHeight="1">
      <c r="A73" s="106" t="s">
        <v>28</v>
      </c>
      <c r="B73" s="107"/>
      <c r="C73" s="108"/>
      <c r="D73" s="109"/>
      <c r="E73" s="110" t="str">
        <f>IF(D72&gt;$Q$79,,UPPER(VLOOKUP(D72,'[1]Boys Do Main Draw Prep'!$A$7:$R$23,7)))</f>
        <v>SUTIONO</v>
      </c>
      <c r="F73" s="111"/>
      <c r="G73" s="111"/>
      <c r="H73" s="112"/>
      <c r="I73" s="113"/>
      <c r="J73" s="107"/>
      <c r="K73" s="114"/>
      <c r="L73" s="107"/>
      <c r="M73" s="115"/>
      <c r="N73" s="119"/>
      <c r="O73" s="120"/>
      <c r="P73" s="119"/>
      <c r="Q73" s="121"/>
    </row>
    <row r="74" spans="1:17" s="105" customFormat="1" ht="9" customHeight="1">
      <c r="A74" s="122" t="s">
        <v>29</v>
      </c>
      <c r="B74" s="119"/>
      <c r="C74" s="123"/>
      <c r="D74" s="109">
        <v>2</v>
      </c>
      <c r="E74" s="110" t="str">
        <f>IF(D74&gt;$Q$79,,UPPER(VLOOKUP(D74,'[1]Boys Do Main Draw Prep'!$A$7:$R$23,2)))</f>
        <v>WAWAN</v>
      </c>
      <c r="F74" s="111"/>
      <c r="G74" s="111"/>
      <c r="H74" s="112"/>
      <c r="I74" s="113" t="s">
        <v>30</v>
      </c>
      <c r="J74" s="107"/>
      <c r="K74" s="114"/>
      <c r="L74" s="107"/>
      <c r="M74" s="115"/>
      <c r="N74" s="116" t="s">
        <v>31</v>
      </c>
      <c r="O74" s="117"/>
      <c r="P74" s="117"/>
      <c r="Q74" s="118"/>
    </row>
    <row r="75" spans="1:17" s="105" customFormat="1" ht="9" customHeight="1">
      <c r="A75" s="124"/>
      <c r="B75" s="125"/>
      <c r="C75" s="126"/>
      <c r="D75" s="109"/>
      <c r="E75" s="110" t="str">
        <f>IF(D74&gt;$Q$79,,UPPER(VLOOKUP(D74,'[1]Boys Do Main Draw Prep'!$A$7:$R$23,7)))</f>
        <v>NANANG TEDI</v>
      </c>
      <c r="F75" s="111"/>
      <c r="G75" s="111"/>
      <c r="H75" s="112"/>
      <c r="I75" s="113"/>
      <c r="J75" s="107"/>
      <c r="K75" s="114"/>
      <c r="L75" s="107"/>
      <c r="M75" s="115"/>
      <c r="N75" s="107"/>
      <c r="O75" s="114"/>
      <c r="P75" s="107"/>
      <c r="Q75" s="115"/>
    </row>
    <row r="76" spans="1:17" s="105" customFormat="1" ht="9" customHeight="1">
      <c r="A76" s="127" t="s">
        <v>32</v>
      </c>
      <c r="B76" s="128"/>
      <c r="C76" s="129"/>
      <c r="D76" s="109">
        <v>3</v>
      </c>
      <c r="E76" s="110" t="str">
        <f>IF(D76&gt;$Q$79,,UPPER(VLOOKUP(D76,'[1]Boys Do Main Draw Prep'!$A$7:$R$23,2)))</f>
        <v xml:space="preserve">DIDA S. </v>
      </c>
      <c r="F76" s="111"/>
      <c r="G76" s="111"/>
      <c r="H76" s="112"/>
      <c r="I76" s="113" t="s">
        <v>33</v>
      </c>
      <c r="J76" s="107"/>
      <c r="K76" s="114"/>
      <c r="L76" s="107"/>
      <c r="M76" s="115"/>
      <c r="N76" s="119"/>
      <c r="O76" s="120"/>
      <c r="P76" s="119"/>
      <c r="Q76" s="121"/>
    </row>
    <row r="77" spans="1:17" s="105" customFormat="1" ht="9" customHeight="1">
      <c r="A77" s="106" t="s">
        <v>25</v>
      </c>
      <c r="B77" s="107"/>
      <c r="C77" s="108"/>
      <c r="D77" s="109"/>
      <c r="E77" s="110" t="str">
        <f>IF(D76&gt;$Q$79,,UPPER(VLOOKUP(D76,'[1]Boys Do Main Draw Prep'!$A$7:$R$23,7)))</f>
        <v>WAWAN</v>
      </c>
      <c r="F77" s="111"/>
      <c r="G77" s="111"/>
      <c r="H77" s="112"/>
      <c r="I77" s="113"/>
      <c r="J77" s="107"/>
      <c r="K77" s="114"/>
      <c r="L77" s="107"/>
      <c r="M77" s="115"/>
      <c r="N77" s="116" t="s">
        <v>56</v>
      </c>
      <c r="O77" s="117"/>
      <c r="P77" s="117"/>
      <c r="Q77" s="118"/>
    </row>
    <row r="78" spans="1:17" s="105" customFormat="1" ht="9" customHeight="1">
      <c r="A78" s="106" t="s">
        <v>34</v>
      </c>
      <c r="B78" s="107"/>
      <c r="C78" s="130"/>
      <c r="D78" s="109">
        <v>4</v>
      </c>
      <c r="E78" s="110" t="str">
        <f>IF(D78&gt;$Q$79,,UPPER(VLOOKUP(D78,'[1]Boys Do Main Draw Prep'!$A$7:$R$23,2)))</f>
        <v>MONTY</v>
      </c>
      <c r="F78" s="111"/>
      <c r="G78" s="111"/>
      <c r="H78" s="112"/>
      <c r="I78" s="113" t="s">
        <v>35</v>
      </c>
      <c r="J78" s="107"/>
      <c r="K78" s="114"/>
      <c r="L78" s="107"/>
      <c r="M78" s="115"/>
      <c r="N78" s="107"/>
      <c r="O78" s="114"/>
      <c r="P78" s="107"/>
      <c r="Q78" s="115"/>
    </row>
    <row r="79" spans="1:17" s="105" customFormat="1" ht="9" customHeight="1">
      <c r="A79" s="122" t="s">
        <v>36</v>
      </c>
      <c r="B79" s="119"/>
      <c r="C79" s="131"/>
      <c r="D79" s="132"/>
      <c r="E79" s="133" t="str">
        <f>IF(D78&gt;$Q$79,,UPPER(VLOOKUP(D78,'[1]Boys Do Main Draw Prep'!$A$7:$R$23,7)))</f>
        <v>SARDJITO</v>
      </c>
      <c r="F79" s="134"/>
      <c r="G79" s="134"/>
      <c r="H79" s="135"/>
      <c r="I79" s="136"/>
      <c r="J79" s="119"/>
      <c r="K79" s="120"/>
      <c r="L79" s="119"/>
      <c r="M79" s="121"/>
      <c r="N79" s="119" t="str">
        <f>Q4</f>
        <v>Eka Rahmat</v>
      </c>
      <c r="O79" s="120"/>
      <c r="P79" s="119"/>
      <c r="Q79" s="137">
        <f>MIN(4,'[1]Boys Do Main Draw Prep'!$V$5)</f>
        <v>4</v>
      </c>
    </row>
    <row r="80" ht="15.75" customHeight="1"/>
    <row r="81" ht="9" customHeight="1"/>
  </sheetData>
  <conditionalFormatting sqref="B7 B11 B15 B19 B23 B27 B31 B35 B39 B43 B47 B51 B55 B59 B63 B67">
    <cfRule type="cellIs" priority="2" dxfId="10" operator="equal" stopIfTrue="1">
      <formula>"DA"</formula>
    </cfRule>
  </conditionalFormatting>
  <conditionalFormatting sqref="H10 H58 H42 H50 H34 H26 H18 H66 J30 L22 N38 J62 J46 L54 J14">
    <cfRule type="expression" priority="3" dxfId="9" stopIfTrue="1">
      <formula>AND($N$1="CU",H10="Umpire")</formula>
    </cfRule>
    <cfRule type="expression" priority="4" dxfId="8" stopIfTrue="1">
      <formula>AND($N$1="CU",H10&lt;&gt;"Umpire",I10&lt;&gt;"")</formula>
    </cfRule>
    <cfRule type="expression" priority="5" dxfId="7" stopIfTrue="1">
      <formula>AND($N$1="CU",H10&lt;&gt;"Umpire")</formula>
    </cfRule>
  </conditionalFormatting>
  <conditionalFormatting sqref="L13 L29 L45 L61 N21 N53 P37 J9 J17 J25 J33 J41 J49 J57 J65">
    <cfRule type="expression" priority="6" dxfId="3" stopIfTrue="1">
      <formula>I10="as"</formula>
    </cfRule>
    <cfRule type="expression" priority="7" dxfId="3" stopIfTrue="1">
      <formula>I10="bs"</formula>
    </cfRule>
  </conditionalFormatting>
  <conditionalFormatting sqref="L14 L30 L46 L62 N22 N54 P38 J10 J18 J26 J34 J42 J50 J58 J66">
    <cfRule type="expression" priority="8" dxfId="3" stopIfTrue="1">
      <formula>I10="as"</formula>
    </cfRule>
    <cfRule type="expression" priority="9" dxfId="3" stopIfTrue="1">
      <formula>I10="bs"</formula>
    </cfRule>
  </conditionalFormatting>
  <conditionalFormatting sqref="I10 I18 I26 I34 I42 I50 I58 I66 K62 K46 K30 K14 M22 M54 O38">
    <cfRule type="expression" priority="10" dxfId="2" stopIfTrue="1">
      <formula>$N$1="CU"</formula>
    </cfRule>
  </conditionalFormatting>
  <conditionalFormatting sqref="E7 E19 E23 E27 E31 E35 E39 E43 E47 E51 E55 E59 E63 E67 E11 E15">
    <cfRule type="cellIs" priority="11" dxfId="1" operator="equal" stopIfTrue="1">
      <formula>"Bye"</formula>
    </cfRule>
  </conditionalFormatting>
  <conditionalFormatting sqref="D7 D11 D15 D19 D23 D27 D31 D35 D39 D43 D47 D51 D55 D59 D63 D67">
    <cfRule type="cellIs" priority="12" dxfId="0" operator="lessThan" stopIfTrue="1">
      <formula>5</formula>
    </cfRule>
  </conditionalFormatting>
  <conditionalFormatting sqref="E12">
    <cfRule type="cellIs" priority="1" dxfId="1" operator="equal" stopIfTrue="1">
      <formula>"Bye"</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scale="94" r:id="rId6"/>
  <drawing r:id="rId3"/>
  <legacyDrawing r:id="rId2"/>
  <mc:AlternateContent xmlns:mc="http://schemas.openxmlformats.org/markup-compatibility/2006">
    <mc:Choice Requires="x14">
      <controls>
        <mc:AlternateContent>
          <mc:Choice Requires="x14">
            <control xmlns:r="http://schemas.openxmlformats.org/officeDocument/2006/relationships" shapeId="7169" r:id="rId4" name="Button 1">
              <controlPr defaultSize="0" print="0" autoFill="0" autoPict="0" macro="[0]!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mc:Choice Requires="x14">
            <control xmlns:r="http://schemas.openxmlformats.org/officeDocument/2006/relationships" shapeId="7170" r:id="rId5" name="Button 2">
              <controlPr defaultSize="0" print="0" autoFill="0" autoPict="0" macro="[0]!Jun_Hide_CU">
                <anchor moveWithCells="1" sizeWithCells="1">
                  <from>
                    <xdr:col>11</xdr:col>
                    <xdr:colOff>485775</xdr:colOff>
                    <xdr:row>0</xdr:row>
                    <xdr:rowOff>171450</xdr:rowOff>
                  </from>
                  <to>
                    <xdr:col>13</xdr:col>
                    <xdr:colOff>342900</xdr:colOff>
                    <xdr:row>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3"/>
  <sheetViews>
    <sheetView tabSelected="1" zoomScale="90" zoomScaleNormal="90" zoomScaleSheetLayoutView="90" workbookViewId="0" topLeftCell="A1">
      <selection activeCell="Y9" sqref="Y9"/>
    </sheetView>
  </sheetViews>
  <sheetFormatPr defaultColWidth="9.140625" defaultRowHeight="12.75"/>
  <cols>
    <col min="1" max="1" width="6.421875" style="0" customWidth="1"/>
    <col min="2" max="2" width="24.8515625" style="0" customWidth="1"/>
    <col min="3" max="3" width="2.8515625" style="0" customWidth="1"/>
    <col min="4" max="4" width="2.57421875" style="0" customWidth="1"/>
    <col min="5" max="5" width="2.7109375" style="0" customWidth="1"/>
    <col min="6" max="6" width="2.57421875" style="0" customWidth="1"/>
    <col min="7" max="7" width="2.421875" style="0" customWidth="1"/>
    <col min="8" max="8" width="2.57421875" style="0" customWidth="1"/>
    <col min="9" max="9" width="2.421875" style="0" customWidth="1"/>
    <col min="10" max="10" width="2.28125" style="0" customWidth="1"/>
    <col min="11" max="11" width="2.57421875" style="0" customWidth="1"/>
    <col min="12" max="12" width="2.28125" style="0" customWidth="1"/>
    <col min="13" max="14" width="2.421875" style="0" customWidth="1"/>
    <col min="15" max="15" width="4.7109375" style="0" customWidth="1"/>
    <col min="16" max="16" width="4.28125" style="0" customWidth="1"/>
    <col min="17" max="17" width="4.140625" style="0" customWidth="1"/>
    <col min="18" max="18" width="3.57421875" style="0" customWidth="1"/>
    <col min="19" max="19" width="6.28125" style="0" customWidth="1"/>
    <col min="20" max="20" width="4.421875" style="0" customWidth="1"/>
    <col min="21" max="21" width="4.00390625" style="0" customWidth="1"/>
    <col min="22" max="22" width="5.28125" style="0" customWidth="1"/>
    <col min="23" max="23" width="8.00390625" style="0" customWidth="1"/>
    <col min="28" max="28" width="17.421875" style="0" customWidth="1"/>
    <col min="29" max="29" width="15.421875" style="0" customWidth="1"/>
  </cols>
  <sheetData>
    <row r="1" spans="1:23" ht="20.25">
      <c r="A1" s="261" t="s">
        <v>64</v>
      </c>
      <c r="B1" s="261"/>
      <c r="C1" s="261"/>
      <c r="D1" s="261"/>
      <c r="E1" s="261"/>
      <c r="F1" s="261"/>
      <c r="G1" s="261"/>
      <c r="H1" s="261"/>
      <c r="I1" s="261"/>
      <c r="J1" s="261"/>
      <c r="K1" s="261"/>
      <c r="L1" s="261"/>
      <c r="M1" s="261"/>
      <c r="N1" s="261"/>
      <c r="O1" s="261"/>
      <c r="P1" s="261"/>
      <c r="Q1" s="261"/>
      <c r="R1" s="261"/>
      <c r="S1" s="261"/>
      <c r="T1" s="261"/>
      <c r="U1" s="261"/>
      <c r="V1" s="261"/>
      <c r="W1" s="261"/>
    </row>
    <row r="2" spans="1:23" ht="15">
      <c r="A2" s="262" t="s">
        <v>65</v>
      </c>
      <c r="B2" s="262"/>
      <c r="C2" s="262"/>
      <c r="D2" s="262"/>
      <c r="E2" s="262"/>
      <c r="F2" s="262"/>
      <c r="G2" s="262"/>
      <c r="H2" s="262"/>
      <c r="I2" s="262"/>
      <c r="J2" s="262"/>
      <c r="K2" s="262"/>
      <c r="L2" s="262"/>
      <c r="M2" s="262"/>
      <c r="N2" s="262"/>
      <c r="O2" s="262"/>
      <c r="P2" s="262"/>
      <c r="Q2" s="262"/>
      <c r="R2" s="262"/>
      <c r="S2" s="262"/>
      <c r="T2" s="262"/>
      <c r="U2" s="262"/>
      <c r="V2" s="262"/>
      <c r="W2" s="262"/>
    </row>
    <row r="3" spans="1:23" ht="18">
      <c r="A3" s="253"/>
      <c r="B3" s="253"/>
      <c r="C3" s="263" t="s">
        <v>66</v>
      </c>
      <c r="D3" s="263"/>
      <c r="E3" s="263"/>
      <c r="F3" s="263"/>
      <c r="G3" s="263"/>
      <c r="H3" s="263"/>
      <c r="I3" s="263"/>
      <c r="J3" s="263"/>
      <c r="K3" s="263"/>
      <c r="L3" s="263"/>
      <c r="M3" s="263"/>
      <c r="N3" s="263"/>
      <c r="O3" s="263"/>
      <c r="P3" s="263"/>
      <c r="Q3" s="263"/>
      <c r="R3" s="263"/>
      <c r="S3" s="253"/>
      <c r="T3" s="253"/>
      <c r="U3" s="253"/>
      <c r="V3" s="253"/>
      <c r="W3" s="253"/>
    </row>
    <row r="4" spans="1:23" ht="15.75">
      <c r="A4" s="253"/>
      <c r="B4" s="253"/>
      <c r="C4" s="264" t="s">
        <v>67</v>
      </c>
      <c r="D4" s="264"/>
      <c r="E4" s="264"/>
      <c r="F4" s="264"/>
      <c r="G4" s="264"/>
      <c r="H4" s="253"/>
      <c r="I4" s="253"/>
      <c r="J4" s="253"/>
      <c r="K4" s="253"/>
      <c r="L4" s="253"/>
      <c r="M4" s="253"/>
      <c r="N4" s="253"/>
      <c r="O4" s="253"/>
      <c r="P4" s="253"/>
      <c r="Q4" s="253"/>
      <c r="R4" s="253"/>
      <c r="S4" s="253"/>
      <c r="T4" s="253"/>
      <c r="U4" s="253"/>
      <c r="V4" s="265" t="s">
        <v>6</v>
      </c>
      <c r="W4" s="265"/>
    </row>
    <row r="5" spans="22:23" ht="12.75">
      <c r="V5" s="266" t="s">
        <v>8</v>
      </c>
      <c r="W5" s="266"/>
    </row>
    <row r="6" spans="1:23" ht="14.25">
      <c r="A6" s="275" t="s">
        <v>68</v>
      </c>
      <c r="B6" s="275" t="s">
        <v>69</v>
      </c>
      <c r="C6" s="277">
        <v>1</v>
      </c>
      <c r="D6" s="278"/>
      <c r="E6" s="279"/>
      <c r="F6" s="277">
        <v>2</v>
      </c>
      <c r="G6" s="278"/>
      <c r="H6" s="279"/>
      <c r="I6" s="277">
        <v>3</v>
      </c>
      <c r="J6" s="278"/>
      <c r="K6" s="279"/>
      <c r="L6" s="277">
        <v>4</v>
      </c>
      <c r="M6" s="278"/>
      <c r="N6" s="279"/>
      <c r="O6" s="267" t="s">
        <v>70</v>
      </c>
      <c r="P6" s="267" t="s">
        <v>71</v>
      </c>
      <c r="Q6" s="270" t="s">
        <v>72</v>
      </c>
      <c r="R6" s="270"/>
      <c r="S6" s="270"/>
      <c r="T6" s="271" t="s">
        <v>73</v>
      </c>
      <c r="U6" s="272"/>
      <c r="V6" s="273"/>
      <c r="W6" s="274" t="s">
        <v>74</v>
      </c>
    </row>
    <row r="7" spans="1:23" ht="14.25">
      <c r="A7" s="275"/>
      <c r="B7" s="275"/>
      <c r="C7" s="280"/>
      <c r="D7" s="281"/>
      <c r="E7" s="282"/>
      <c r="F7" s="280"/>
      <c r="G7" s="281"/>
      <c r="H7" s="282"/>
      <c r="I7" s="280"/>
      <c r="J7" s="281"/>
      <c r="K7" s="282"/>
      <c r="L7" s="280"/>
      <c r="M7" s="281"/>
      <c r="N7" s="282"/>
      <c r="O7" s="268"/>
      <c r="P7" s="268"/>
      <c r="Q7" s="271" t="s">
        <v>75</v>
      </c>
      <c r="R7" s="272"/>
      <c r="S7" s="273"/>
      <c r="T7" s="271" t="s">
        <v>75</v>
      </c>
      <c r="U7" s="272"/>
      <c r="V7" s="273"/>
      <c r="W7" s="274"/>
    </row>
    <row r="8" spans="1:23" ht="15" thickBot="1">
      <c r="A8" s="275"/>
      <c r="B8" s="276"/>
      <c r="C8" s="283"/>
      <c r="D8" s="284"/>
      <c r="E8" s="285"/>
      <c r="F8" s="283"/>
      <c r="G8" s="284"/>
      <c r="H8" s="285"/>
      <c r="I8" s="283"/>
      <c r="J8" s="284"/>
      <c r="K8" s="285"/>
      <c r="L8" s="283"/>
      <c r="M8" s="284"/>
      <c r="N8" s="285"/>
      <c r="O8" s="269"/>
      <c r="P8" s="269"/>
      <c r="Q8" s="210" t="s">
        <v>76</v>
      </c>
      <c r="R8" s="210" t="s">
        <v>77</v>
      </c>
      <c r="S8" s="210" t="s">
        <v>75</v>
      </c>
      <c r="T8" s="210" t="s">
        <v>76</v>
      </c>
      <c r="U8" s="210" t="s">
        <v>77</v>
      </c>
      <c r="V8" s="210" t="s">
        <v>75</v>
      </c>
      <c r="W8" s="274"/>
    </row>
    <row r="9" spans="1:29" ht="15" customHeight="1" thickBot="1">
      <c r="A9" s="275">
        <v>1</v>
      </c>
      <c r="B9" s="211"/>
      <c r="C9" s="286"/>
      <c r="D9" s="287"/>
      <c r="E9" s="288"/>
      <c r="F9" s="212"/>
      <c r="G9" s="213">
        <v>6</v>
      </c>
      <c r="H9" s="214"/>
      <c r="I9" s="212"/>
      <c r="J9" s="215">
        <v>6</v>
      </c>
      <c r="K9" s="216"/>
      <c r="L9" s="254"/>
      <c r="M9" s="213">
        <v>6</v>
      </c>
      <c r="N9" s="214"/>
      <c r="O9" s="295">
        <v>3</v>
      </c>
      <c r="P9" s="295">
        <v>0</v>
      </c>
      <c r="Q9" s="295">
        <v>3</v>
      </c>
      <c r="R9" s="295">
        <v>0</v>
      </c>
      <c r="S9" s="298">
        <f>Q9/(Q9+R9)</f>
        <v>1</v>
      </c>
      <c r="T9" s="301">
        <f>SUM(F9:G9:H9:I9:J9:K9:L9:M9:N9:N9)</f>
        <v>18</v>
      </c>
      <c r="U9" s="301">
        <f>SUM(F10:G10:H10:I10:J10:K10:L10:M10:N10:N10)</f>
        <v>4</v>
      </c>
      <c r="V9" s="302">
        <f>T9/(T9+U9)</f>
        <v>0.8181818181818182</v>
      </c>
      <c r="W9" s="305">
        <v>1</v>
      </c>
      <c r="AA9">
        <v>1</v>
      </c>
      <c r="AB9" s="217" t="s">
        <v>78</v>
      </c>
      <c r="AC9" s="218" t="s">
        <v>79</v>
      </c>
    </row>
    <row r="10" spans="1:29" ht="15" customHeight="1" thickBot="1">
      <c r="A10" s="275"/>
      <c r="B10" s="219" t="s">
        <v>80</v>
      </c>
      <c r="C10" s="289"/>
      <c r="D10" s="290"/>
      <c r="E10" s="291"/>
      <c r="F10" s="220"/>
      <c r="G10" s="221">
        <v>2</v>
      </c>
      <c r="H10" s="222"/>
      <c r="I10" s="220"/>
      <c r="J10" s="221">
        <v>0</v>
      </c>
      <c r="K10" s="223"/>
      <c r="L10" s="224"/>
      <c r="M10" s="221">
        <v>2</v>
      </c>
      <c r="N10" s="222"/>
      <c r="O10" s="296"/>
      <c r="P10" s="296"/>
      <c r="Q10" s="296"/>
      <c r="R10" s="296"/>
      <c r="S10" s="299"/>
      <c r="T10" s="268"/>
      <c r="U10" s="268"/>
      <c r="V10" s="303"/>
      <c r="W10" s="305"/>
      <c r="AA10">
        <v>2</v>
      </c>
      <c r="AB10" s="225" t="s">
        <v>81</v>
      </c>
      <c r="AC10" s="226" t="s">
        <v>82</v>
      </c>
    </row>
    <row r="11" spans="1:29" ht="15" customHeight="1" thickBot="1">
      <c r="A11" s="275"/>
      <c r="B11" s="227" t="s">
        <v>83</v>
      </c>
      <c r="C11" s="292"/>
      <c r="D11" s="293"/>
      <c r="E11" s="294"/>
      <c r="F11" s="228"/>
      <c r="G11" s="229"/>
      <c r="H11" s="230"/>
      <c r="I11" s="228"/>
      <c r="J11" s="229"/>
      <c r="K11" s="231"/>
      <c r="L11" s="232"/>
      <c r="M11" s="229"/>
      <c r="N11" s="230"/>
      <c r="O11" s="297"/>
      <c r="P11" s="297"/>
      <c r="Q11" s="297"/>
      <c r="R11" s="297"/>
      <c r="S11" s="300"/>
      <c r="T11" s="269"/>
      <c r="U11" s="269"/>
      <c r="V11" s="304"/>
      <c r="W11" s="305"/>
      <c r="AA11">
        <v>3</v>
      </c>
      <c r="AB11" s="233" t="s">
        <v>84</v>
      </c>
      <c r="AC11" s="234" t="s">
        <v>85</v>
      </c>
    </row>
    <row r="12" spans="1:29" ht="15" customHeight="1">
      <c r="A12" s="275">
        <v>2</v>
      </c>
      <c r="B12" s="235"/>
      <c r="C12" s="213"/>
      <c r="D12" s="213">
        <v>2</v>
      </c>
      <c r="E12" s="214"/>
      <c r="F12" s="286"/>
      <c r="G12" s="287"/>
      <c r="H12" s="288"/>
      <c r="I12" s="236"/>
      <c r="J12" s="213"/>
      <c r="K12" s="237"/>
      <c r="L12" s="254"/>
      <c r="M12" s="213">
        <v>4</v>
      </c>
      <c r="N12" s="214"/>
      <c r="O12" s="295">
        <v>0</v>
      </c>
      <c r="P12" s="295">
        <v>0</v>
      </c>
      <c r="Q12" s="295">
        <v>0</v>
      </c>
      <c r="R12" s="295">
        <v>0</v>
      </c>
      <c r="S12" s="298" t="e">
        <f>Q12/(Q12+R12)</f>
        <v>#DIV/0!</v>
      </c>
      <c r="T12" s="301">
        <f>SUM(C12:D12:E12:I12:J12:K12:L12:M12:N12:N12)</f>
        <v>6</v>
      </c>
      <c r="U12" s="301">
        <f>SUM(C13:D13:E13:I13:J13:K13:L13:M13:N13:N13)</f>
        <v>12</v>
      </c>
      <c r="V12" s="302">
        <f>T12/(T12+U12)</f>
        <v>0.3333333333333333</v>
      </c>
      <c r="W12" s="305">
        <v>3</v>
      </c>
      <c r="X12" t="s">
        <v>86</v>
      </c>
      <c r="Y12" t="s">
        <v>86</v>
      </c>
      <c r="AA12">
        <v>4</v>
      </c>
      <c r="AB12" s="238" t="s">
        <v>87</v>
      </c>
      <c r="AC12" s="239" t="s">
        <v>88</v>
      </c>
    </row>
    <row r="13" spans="1:29" ht="15" customHeight="1">
      <c r="A13" s="275"/>
      <c r="B13" s="240" t="s">
        <v>89</v>
      </c>
      <c r="C13" s="221"/>
      <c r="D13" s="221">
        <v>6</v>
      </c>
      <c r="E13" s="222"/>
      <c r="F13" s="289"/>
      <c r="G13" s="290"/>
      <c r="H13" s="291"/>
      <c r="I13" s="220"/>
      <c r="J13" s="221"/>
      <c r="K13" s="223"/>
      <c r="L13" s="224"/>
      <c r="M13" s="221">
        <v>6</v>
      </c>
      <c r="N13" s="222"/>
      <c r="O13" s="296"/>
      <c r="P13" s="296"/>
      <c r="Q13" s="296"/>
      <c r="R13" s="296"/>
      <c r="S13" s="299"/>
      <c r="T13" s="268"/>
      <c r="U13" s="268"/>
      <c r="V13" s="303"/>
      <c r="W13" s="305"/>
      <c r="AA13">
        <v>5</v>
      </c>
      <c r="AB13" s="238" t="s">
        <v>90</v>
      </c>
      <c r="AC13" s="239" t="s">
        <v>91</v>
      </c>
    </row>
    <row r="14" spans="1:29" ht="15" customHeight="1" thickBot="1">
      <c r="A14" s="275"/>
      <c r="B14" s="241" t="s">
        <v>92</v>
      </c>
      <c r="C14" s="229"/>
      <c r="D14" s="229"/>
      <c r="E14" s="230"/>
      <c r="F14" s="292"/>
      <c r="G14" s="293"/>
      <c r="H14" s="294"/>
      <c r="I14" s="228"/>
      <c r="J14" s="229"/>
      <c r="K14" s="231"/>
      <c r="L14" s="232"/>
      <c r="M14" s="229"/>
      <c r="N14" s="230"/>
      <c r="O14" s="297"/>
      <c r="P14" s="297"/>
      <c r="Q14" s="297"/>
      <c r="R14" s="297"/>
      <c r="S14" s="300"/>
      <c r="T14" s="269"/>
      <c r="U14" s="269"/>
      <c r="V14" s="304"/>
      <c r="W14" s="305"/>
      <c r="AA14">
        <v>6</v>
      </c>
      <c r="AB14" s="242" t="s">
        <v>93</v>
      </c>
      <c r="AC14" s="243" t="s">
        <v>94</v>
      </c>
    </row>
    <row r="15" spans="1:29" ht="15" customHeight="1">
      <c r="A15" s="275">
        <v>3</v>
      </c>
      <c r="B15" s="244"/>
      <c r="C15" s="213"/>
      <c r="D15" s="213">
        <v>0</v>
      </c>
      <c r="E15" s="214"/>
      <c r="F15" s="236"/>
      <c r="G15" s="213"/>
      <c r="H15" s="214"/>
      <c r="I15" s="286"/>
      <c r="J15" s="287"/>
      <c r="K15" s="288"/>
      <c r="L15" s="254"/>
      <c r="M15" s="213">
        <v>4</v>
      </c>
      <c r="N15" s="214"/>
      <c r="O15" s="295">
        <v>0</v>
      </c>
      <c r="P15" s="295">
        <v>0</v>
      </c>
      <c r="Q15" s="295">
        <v>0</v>
      </c>
      <c r="R15" s="295">
        <v>0</v>
      </c>
      <c r="S15" s="298" t="e">
        <f>Q15/(Q15+R15)</f>
        <v>#DIV/0!</v>
      </c>
      <c r="T15" s="301">
        <f>SUM(C15:D15:E15:F15:G15:H15:L15:M15:N15:N15)</f>
        <v>4</v>
      </c>
      <c r="U15" s="301">
        <f>SUM(F16:G16:C16:H16:D16:E16:L16:M16:N16:N16)</f>
        <v>12</v>
      </c>
      <c r="V15" s="302">
        <f>T15/(T15+U15)</f>
        <v>0.25</v>
      </c>
      <c r="W15" s="305">
        <v>4</v>
      </c>
      <c r="AA15">
        <v>7</v>
      </c>
      <c r="AB15" s="238" t="s">
        <v>95</v>
      </c>
      <c r="AC15" s="239" t="s">
        <v>96</v>
      </c>
    </row>
    <row r="16" spans="1:29" ht="15" customHeight="1">
      <c r="A16" s="275"/>
      <c r="B16" s="245" t="s">
        <v>97</v>
      </c>
      <c r="C16" s="221"/>
      <c r="D16" s="221">
        <v>6</v>
      </c>
      <c r="E16" s="222"/>
      <c r="F16" s="220"/>
      <c r="G16" s="221"/>
      <c r="H16" s="222"/>
      <c r="I16" s="289"/>
      <c r="J16" s="290"/>
      <c r="K16" s="291"/>
      <c r="L16" s="224"/>
      <c r="M16" s="221">
        <v>6</v>
      </c>
      <c r="N16" s="222"/>
      <c r="O16" s="296"/>
      <c r="P16" s="296"/>
      <c r="Q16" s="296"/>
      <c r="R16" s="296"/>
      <c r="S16" s="299"/>
      <c r="T16" s="268"/>
      <c r="U16" s="268"/>
      <c r="V16" s="303"/>
      <c r="W16" s="305"/>
      <c r="AA16">
        <v>8</v>
      </c>
      <c r="AB16" s="238" t="s">
        <v>98</v>
      </c>
      <c r="AC16" s="239" t="s">
        <v>99</v>
      </c>
    </row>
    <row r="17" spans="1:23" ht="15" customHeight="1" thickBot="1">
      <c r="A17" s="275"/>
      <c r="B17" s="246" t="s">
        <v>100</v>
      </c>
      <c r="C17" s="229"/>
      <c r="D17" s="229"/>
      <c r="E17" s="230"/>
      <c r="F17" s="228"/>
      <c r="G17" s="229"/>
      <c r="H17" s="230"/>
      <c r="I17" s="292"/>
      <c r="J17" s="293"/>
      <c r="K17" s="294"/>
      <c r="L17" s="247"/>
      <c r="M17" s="248"/>
      <c r="N17" s="249"/>
      <c r="O17" s="297"/>
      <c r="P17" s="297"/>
      <c r="Q17" s="297"/>
      <c r="R17" s="297"/>
      <c r="S17" s="300"/>
      <c r="T17" s="269"/>
      <c r="U17" s="269"/>
      <c r="V17" s="304"/>
      <c r="W17" s="305"/>
    </row>
    <row r="18" spans="1:23" ht="15" customHeight="1">
      <c r="A18" s="275">
        <v>4</v>
      </c>
      <c r="B18" s="235"/>
      <c r="C18" s="215"/>
      <c r="D18" s="215">
        <v>2</v>
      </c>
      <c r="E18" s="250"/>
      <c r="F18" s="212"/>
      <c r="G18" s="215">
        <v>6</v>
      </c>
      <c r="H18" s="250"/>
      <c r="I18" s="212"/>
      <c r="J18" s="215">
        <v>6</v>
      </c>
      <c r="K18" s="216"/>
      <c r="L18" s="286"/>
      <c r="M18" s="287"/>
      <c r="N18" s="288"/>
      <c r="O18" s="295">
        <v>2</v>
      </c>
      <c r="P18" s="295">
        <v>1</v>
      </c>
      <c r="Q18" s="295">
        <v>2</v>
      </c>
      <c r="R18" s="295">
        <v>1</v>
      </c>
      <c r="S18" s="298">
        <f>Q18/(Q18+R18)</f>
        <v>0.6666666666666666</v>
      </c>
      <c r="T18" s="301">
        <f>SUM(F18:G18:H18:I18:J18:K18:C18:D18:E18:N18)</f>
        <v>14</v>
      </c>
      <c r="U18" s="301">
        <f>SUM(F19:G19:H19:I19:J19:K19:C19:D19:E19:N19)</f>
        <v>14</v>
      </c>
      <c r="V18" s="302">
        <f>T18/(T18+U18)</f>
        <v>0.5</v>
      </c>
      <c r="W18" s="305">
        <v>2</v>
      </c>
    </row>
    <row r="19" spans="1:23" ht="15" customHeight="1">
      <c r="A19" s="275"/>
      <c r="B19" s="240" t="s">
        <v>101</v>
      </c>
      <c r="C19" s="221"/>
      <c r="D19" s="221">
        <v>6</v>
      </c>
      <c r="E19" s="222"/>
      <c r="F19" s="220"/>
      <c r="G19" s="221">
        <v>4</v>
      </c>
      <c r="H19" s="222"/>
      <c r="I19" s="220"/>
      <c r="J19" s="221">
        <v>4</v>
      </c>
      <c r="K19" s="223"/>
      <c r="L19" s="289"/>
      <c r="M19" s="290"/>
      <c r="N19" s="291"/>
      <c r="O19" s="296"/>
      <c r="P19" s="296"/>
      <c r="Q19" s="296"/>
      <c r="R19" s="296"/>
      <c r="S19" s="299"/>
      <c r="T19" s="268"/>
      <c r="U19" s="268"/>
      <c r="V19" s="303"/>
      <c r="W19" s="305"/>
    </row>
    <row r="20" spans="1:23" ht="15" customHeight="1" thickBot="1">
      <c r="A20" s="275"/>
      <c r="B20" s="241" t="s">
        <v>102</v>
      </c>
      <c r="C20" s="229"/>
      <c r="D20" s="229"/>
      <c r="E20" s="230"/>
      <c r="F20" s="228"/>
      <c r="G20" s="229"/>
      <c r="H20" s="230"/>
      <c r="I20" s="228"/>
      <c r="J20" s="229"/>
      <c r="K20" s="231"/>
      <c r="L20" s="292"/>
      <c r="M20" s="293"/>
      <c r="N20" s="294"/>
      <c r="O20" s="297"/>
      <c r="P20" s="297"/>
      <c r="Q20" s="297"/>
      <c r="R20" s="297"/>
      <c r="S20" s="300"/>
      <c r="T20" s="269"/>
      <c r="U20" s="269"/>
      <c r="V20" s="304"/>
      <c r="W20" s="305"/>
    </row>
    <row r="22" spans="3:7" ht="15.75">
      <c r="C22" s="264" t="s">
        <v>103</v>
      </c>
      <c r="D22" s="264"/>
      <c r="E22" s="264"/>
      <c r="F22" s="264"/>
      <c r="G22" s="264"/>
    </row>
    <row r="23" spans="1:23" ht="14.25">
      <c r="A23" s="275" t="s">
        <v>68</v>
      </c>
      <c r="B23" s="275" t="s">
        <v>104</v>
      </c>
      <c r="C23" s="277">
        <v>1</v>
      </c>
      <c r="D23" s="278"/>
      <c r="E23" s="279"/>
      <c r="F23" s="277">
        <v>2</v>
      </c>
      <c r="G23" s="278"/>
      <c r="H23" s="279"/>
      <c r="I23" s="277">
        <v>3</v>
      </c>
      <c r="J23" s="278"/>
      <c r="K23" s="279"/>
      <c r="L23" s="277">
        <v>4</v>
      </c>
      <c r="M23" s="278"/>
      <c r="N23" s="279"/>
      <c r="O23" s="267" t="s">
        <v>70</v>
      </c>
      <c r="P23" s="267" t="s">
        <v>71</v>
      </c>
      <c r="Q23" s="270" t="s">
        <v>72</v>
      </c>
      <c r="R23" s="270"/>
      <c r="S23" s="270"/>
      <c r="T23" s="271" t="s">
        <v>73</v>
      </c>
      <c r="U23" s="272"/>
      <c r="V23" s="273"/>
      <c r="W23" s="274" t="s">
        <v>74</v>
      </c>
    </row>
    <row r="24" spans="1:23" ht="14.25">
      <c r="A24" s="275"/>
      <c r="B24" s="275"/>
      <c r="C24" s="280"/>
      <c r="D24" s="281"/>
      <c r="E24" s="282"/>
      <c r="F24" s="280"/>
      <c r="G24" s="281"/>
      <c r="H24" s="282"/>
      <c r="I24" s="280"/>
      <c r="J24" s="281"/>
      <c r="K24" s="282"/>
      <c r="L24" s="280"/>
      <c r="M24" s="281"/>
      <c r="N24" s="282"/>
      <c r="O24" s="268"/>
      <c r="P24" s="268"/>
      <c r="Q24" s="271" t="s">
        <v>75</v>
      </c>
      <c r="R24" s="272"/>
      <c r="S24" s="273"/>
      <c r="T24" s="271" t="s">
        <v>75</v>
      </c>
      <c r="U24" s="272"/>
      <c r="V24" s="273"/>
      <c r="W24" s="274"/>
    </row>
    <row r="25" spans="1:23" ht="15" thickBot="1">
      <c r="A25" s="275"/>
      <c r="B25" s="276"/>
      <c r="C25" s="283"/>
      <c r="D25" s="284"/>
      <c r="E25" s="285"/>
      <c r="F25" s="283"/>
      <c r="G25" s="284"/>
      <c r="H25" s="285"/>
      <c r="I25" s="283"/>
      <c r="J25" s="284"/>
      <c r="K25" s="285"/>
      <c r="L25" s="283"/>
      <c r="M25" s="284"/>
      <c r="N25" s="285"/>
      <c r="O25" s="269"/>
      <c r="P25" s="269"/>
      <c r="Q25" s="210" t="s">
        <v>76</v>
      </c>
      <c r="R25" s="210" t="s">
        <v>77</v>
      </c>
      <c r="S25" s="210" t="s">
        <v>75</v>
      </c>
      <c r="T25" s="210" t="s">
        <v>76</v>
      </c>
      <c r="U25" s="210" t="s">
        <v>77</v>
      </c>
      <c r="V25" s="210" t="s">
        <v>75</v>
      </c>
      <c r="W25" s="274"/>
    </row>
    <row r="26" spans="1:23" ht="15" customHeight="1">
      <c r="A26" s="275">
        <v>1</v>
      </c>
      <c r="B26" s="211"/>
      <c r="C26" s="286"/>
      <c r="D26" s="287"/>
      <c r="E26" s="288"/>
      <c r="F26" s="212"/>
      <c r="G26" s="213">
        <v>6</v>
      </c>
      <c r="H26" s="214"/>
      <c r="I26" s="212"/>
      <c r="J26" s="215">
        <v>4</v>
      </c>
      <c r="K26" s="216"/>
      <c r="L26" s="254"/>
      <c r="M26" s="213">
        <v>6</v>
      </c>
      <c r="N26" s="214"/>
      <c r="O26" s="295">
        <v>2</v>
      </c>
      <c r="P26" s="295">
        <v>1</v>
      </c>
      <c r="Q26" s="295">
        <v>2</v>
      </c>
      <c r="R26" s="295">
        <v>1</v>
      </c>
      <c r="S26" s="298">
        <f>Q26/(Q26+R26)</f>
        <v>0.6666666666666666</v>
      </c>
      <c r="T26" s="301">
        <f>SUM(F26:G26:H26:I26:J26:K26:L26:M26:N26:N26)</f>
        <v>16</v>
      </c>
      <c r="U26" s="301">
        <f>SUM(F27:G27:H27:I27:J27:K27:L27:M27:N27:N27)</f>
        <v>12</v>
      </c>
      <c r="V26" s="302">
        <f>T26/(T26+U26)</f>
        <v>0.5714285714285714</v>
      </c>
      <c r="W26" s="305">
        <v>2</v>
      </c>
    </row>
    <row r="27" spans="1:23" ht="15" customHeight="1">
      <c r="A27" s="275"/>
      <c r="B27" s="219" t="s">
        <v>105</v>
      </c>
      <c r="C27" s="289"/>
      <c r="D27" s="290"/>
      <c r="E27" s="291"/>
      <c r="F27" s="220"/>
      <c r="G27" s="221">
        <v>1</v>
      </c>
      <c r="H27" s="222"/>
      <c r="I27" s="220"/>
      <c r="J27" s="221">
        <v>6</v>
      </c>
      <c r="K27" s="223"/>
      <c r="L27" s="224"/>
      <c r="M27" s="221">
        <v>5</v>
      </c>
      <c r="N27" s="222"/>
      <c r="O27" s="296"/>
      <c r="P27" s="296"/>
      <c r="Q27" s="296"/>
      <c r="R27" s="296"/>
      <c r="S27" s="299"/>
      <c r="T27" s="268"/>
      <c r="U27" s="268"/>
      <c r="V27" s="303"/>
      <c r="W27" s="305"/>
    </row>
    <row r="28" spans="1:23" ht="15" customHeight="1" thickBot="1">
      <c r="A28" s="275"/>
      <c r="B28" s="227" t="s">
        <v>106</v>
      </c>
      <c r="C28" s="292"/>
      <c r="D28" s="293"/>
      <c r="E28" s="294"/>
      <c r="F28" s="228"/>
      <c r="G28" s="229"/>
      <c r="H28" s="230"/>
      <c r="I28" s="228"/>
      <c r="J28" s="229"/>
      <c r="K28" s="231"/>
      <c r="L28" s="232"/>
      <c r="M28" s="229"/>
      <c r="N28" s="230"/>
      <c r="O28" s="297"/>
      <c r="P28" s="297"/>
      <c r="Q28" s="297"/>
      <c r="R28" s="297"/>
      <c r="S28" s="300"/>
      <c r="T28" s="269"/>
      <c r="U28" s="269"/>
      <c r="V28" s="304"/>
      <c r="W28" s="305"/>
    </row>
    <row r="29" spans="1:25" ht="15" customHeight="1">
      <c r="A29" s="275">
        <v>2</v>
      </c>
      <c r="B29" s="235"/>
      <c r="C29" s="213"/>
      <c r="D29" s="213">
        <v>1</v>
      </c>
      <c r="E29" s="214"/>
      <c r="F29" s="286"/>
      <c r="G29" s="287"/>
      <c r="H29" s="288"/>
      <c r="I29" s="236"/>
      <c r="J29" s="213">
        <v>0</v>
      </c>
      <c r="K29" s="237"/>
      <c r="L29" s="254"/>
      <c r="M29" s="213">
        <v>0</v>
      </c>
      <c r="N29" s="214"/>
      <c r="O29" s="295">
        <v>0</v>
      </c>
      <c r="P29" s="295">
        <v>3</v>
      </c>
      <c r="Q29" s="295">
        <v>0</v>
      </c>
      <c r="R29" s="295">
        <v>3</v>
      </c>
      <c r="S29" s="298">
        <f>Q29/(Q29+R29)</f>
        <v>0</v>
      </c>
      <c r="T29" s="301">
        <f>SUM(C29:D29:E29:I29:J29:K29:L29:M29:N29:N29)</f>
        <v>1</v>
      </c>
      <c r="U29" s="301">
        <f>SUM(C30:D30:E30:I30:J30:K30:L30:M30:N30:N30)</f>
        <v>18</v>
      </c>
      <c r="V29" s="302">
        <f>T29/(T29+U29)</f>
        <v>0.05263157894736842</v>
      </c>
      <c r="W29" s="305">
        <v>4</v>
      </c>
      <c r="X29" t="s">
        <v>86</v>
      </c>
      <c r="Y29" t="s">
        <v>86</v>
      </c>
    </row>
    <row r="30" spans="1:23" ht="15" customHeight="1">
      <c r="A30" s="275"/>
      <c r="B30" s="240" t="s">
        <v>107</v>
      </c>
      <c r="C30" s="221"/>
      <c r="D30" s="221">
        <v>6</v>
      </c>
      <c r="E30" s="222"/>
      <c r="F30" s="289"/>
      <c r="G30" s="290"/>
      <c r="H30" s="291"/>
      <c r="I30" s="220"/>
      <c r="J30" s="221">
        <v>6</v>
      </c>
      <c r="K30" s="223"/>
      <c r="L30" s="224"/>
      <c r="M30" s="221">
        <v>6</v>
      </c>
      <c r="N30" s="222"/>
      <c r="O30" s="296"/>
      <c r="P30" s="296"/>
      <c r="Q30" s="296"/>
      <c r="R30" s="296"/>
      <c r="S30" s="299"/>
      <c r="T30" s="268"/>
      <c r="U30" s="268"/>
      <c r="V30" s="303"/>
      <c r="W30" s="305"/>
    </row>
    <row r="31" spans="1:23" ht="15" customHeight="1" thickBot="1">
      <c r="A31" s="275"/>
      <c r="B31" s="241" t="s">
        <v>108</v>
      </c>
      <c r="C31" s="229"/>
      <c r="D31" s="229"/>
      <c r="E31" s="230"/>
      <c r="F31" s="292"/>
      <c r="G31" s="293"/>
      <c r="H31" s="294"/>
      <c r="I31" s="228"/>
      <c r="J31" s="229"/>
      <c r="K31" s="231"/>
      <c r="L31" s="232"/>
      <c r="M31" s="229"/>
      <c r="N31" s="230"/>
      <c r="O31" s="297"/>
      <c r="P31" s="297"/>
      <c r="Q31" s="297"/>
      <c r="R31" s="297"/>
      <c r="S31" s="300"/>
      <c r="T31" s="269"/>
      <c r="U31" s="269"/>
      <c r="V31" s="304"/>
      <c r="W31" s="305"/>
    </row>
    <row r="32" spans="1:23" ht="15" customHeight="1">
      <c r="A32" s="275">
        <v>3</v>
      </c>
      <c r="B32" s="244"/>
      <c r="C32" s="213"/>
      <c r="D32" s="213">
        <v>6</v>
      </c>
      <c r="E32" s="214"/>
      <c r="F32" s="236"/>
      <c r="G32" s="213">
        <v>6</v>
      </c>
      <c r="H32" s="214"/>
      <c r="I32" s="286"/>
      <c r="J32" s="287"/>
      <c r="K32" s="288"/>
      <c r="L32" s="254"/>
      <c r="M32" s="213">
        <v>6</v>
      </c>
      <c r="N32" s="214"/>
      <c r="O32" s="295">
        <v>3</v>
      </c>
      <c r="P32" s="295">
        <v>0</v>
      </c>
      <c r="Q32" s="295">
        <v>3</v>
      </c>
      <c r="R32" s="295">
        <v>0</v>
      </c>
      <c r="S32" s="298">
        <f>Q32/(Q32+R32)</f>
        <v>1</v>
      </c>
      <c r="T32" s="301">
        <f>SUM(C32:D32:E32:F32:G32:H32:L32:M32:N32:N32)</f>
        <v>18</v>
      </c>
      <c r="U32" s="301">
        <f>SUM(F33:G33:C33:H33:D33:E33:L33:M33:N33:N33)</f>
        <v>7</v>
      </c>
      <c r="V32" s="302">
        <f>T32/(T32+U32)</f>
        <v>0.72</v>
      </c>
      <c r="W32" s="305">
        <v>1</v>
      </c>
    </row>
    <row r="33" spans="1:23" ht="15" customHeight="1">
      <c r="A33" s="275"/>
      <c r="B33" s="245" t="s">
        <v>109</v>
      </c>
      <c r="C33" s="221"/>
      <c r="D33" s="221">
        <v>4</v>
      </c>
      <c r="E33" s="222"/>
      <c r="F33" s="220"/>
      <c r="G33" s="221">
        <v>0</v>
      </c>
      <c r="H33" s="222"/>
      <c r="I33" s="289"/>
      <c r="J33" s="290"/>
      <c r="K33" s="291"/>
      <c r="L33" s="224"/>
      <c r="M33" s="221">
        <v>3</v>
      </c>
      <c r="N33" s="222"/>
      <c r="O33" s="296"/>
      <c r="P33" s="296"/>
      <c r="Q33" s="296"/>
      <c r="R33" s="296"/>
      <c r="S33" s="299"/>
      <c r="T33" s="268"/>
      <c r="U33" s="268"/>
      <c r="V33" s="303"/>
      <c r="W33" s="305"/>
    </row>
    <row r="34" spans="1:23" ht="15" customHeight="1" thickBot="1">
      <c r="A34" s="275"/>
      <c r="B34" s="246" t="s">
        <v>110</v>
      </c>
      <c r="C34" s="229"/>
      <c r="D34" s="229"/>
      <c r="E34" s="230"/>
      <c r="F34" s="228"/>
      <c r="G34" s="229"/>
      <c r="H34" s="230"/>
      <c r="I34" s="292"/>
      <c r="J34" s="293"/>
      <c r="K34" s="294"/>
      <c r="L34" s="247"/>
      <c r="M34" s="248"/>
      <c r="N34" s="249"/>
      <c r="O34" s="297"/>
      <c r="P34" s="297"/>
      <c r="Q34" s="297"/>
      <c r="R34" s="297"/>
      <c r="S34" s="300"/>
      <c r="T34" s="269"/>
      <c r="U34" s="269"/>
      <c r="V34" s="304"/>
      <c r="W34" s="305"/>
    </row>
    <row r="35" spans="1:23" ht="15" customHeight="1">
      <c r="A35" s="275">
        <v>4</v>
      </c>
      <c r="B35" s="235"/>
      <c r="C35" s="215"/>
      <c r="D35" s="215">
        <v>5</v>
      </c>
      <c r="E35" s="250"/>
      <c r="F35" s="212"/>
      <c r="G35" s="215">
        <v>6</v>
      </c>
      <c r="H35" s="250"/>
      <c r="I35" s="212"/>
      <c r="J35" s="215">
        <v>3</v>
      </c>
      <c r="K35" s="216"/>
      <c r="L35" s="286"/>
      <c r="M35" s="287"/>
      <c r="N35" s="288"/>
      <c r="O35" s="295">
        <v>1</v>
      </c>
      <c r="P35" s="295">
        <v>2</v>
      </c>
      <c r="Q35" s="295">
        <v>1</v>
      </c>
      <c r="R35" s="295">
        <v>2</v>
      </c>
      <c r="S35" s="298">
        <f>Q35/(Q35+R35)</f>
        <v>0.3333333333333333</v>
      </c>
      <c r="T35" s="301">
        <f>SUM(F35:G35:H35:I35:J35:K35:C35:D35:E35:N35)</f>
        <v>14</v>
      </c>
      <c r="U35" s="301">
        <f>SUM(F36:G36:H36:I36:J36:K36:C36:D36:E36:N36)</f>
        <v>12</v>
      </c>
      <c r="V35" s="302">
        <f>T35/(T35+U35)</f>
        <v>0.5384615384615384</v>
      </c>
      <c r="W35" s="305">
        <v>3</v>
      </c>
    </row>
    <row r="36" spans="1:23" ht="15" customHeight="1">
      <c r="A36" s="275"/>
      <c r="B36" s="240" t="s">
        <v>111</v>
      </c>
      <c r="C36" s="221"/>
      <c r="D36" s="221">
        <v>6</v>
      </c>
      <c r="E36" s="222"/>
      <c r="F36" s="220"/>
      <c r="G36" s="221">
        <v>0</v>
      </c>
      <c r="H36" s="222"/>
      <c r="I36" s="220"/>
      <c r="J36" s="221">
        <v>6</v>
      </c>
      <c r="K36" s="223"/>
      <c r="L36" s="289"/>
      <c r="M36" s="290"/>
      <c r="N36" s="291"/>
      <c r="O36" s="296"/>
      <c r="P36" s="296"/>
      <c r="Q36" s="296"/>
      <c r="R36" s="296"/>
      <c r="S36" s="299"/>
      <c r="T36" s="268"/>
      <c r="U36" s="268"/>
      <c r="V36" s="303"/>
      <c r="W36" s="305"/>
    </row>
    <row r="37" spans="1:23" ht="15" customHeight="1" thickBot="1">
      <c r="A37" s="275"/>
      <c r="B37" s="241" t="s">
        <v>112</v>
      </c>
      <c r="C37" s="229"/>
      <c r="D37" s="229"/>
      <c r="E37" s="230"/>
      <c r="F37" s="228"/>
      <c r="G37" s="229"/>
      <c r="H37" s="230"/>
      <c r="I37" s="228"/>
      <c r="J37" s="229"/>
      <c r="K37" s="231"/>
      <c r="L37" s="292"/>
      <c r="M37" s="293"/>
      <c r="N37" s="294"/>
      <c r="O37" s="297"/>
      <c r="P37" s="297"/>
      <c r="Q37" s="297"/>
      <c r="R37" s="297"/>
      <c r="S37" s="300"/>
      <c r="T37" s="269"/>
      <c r="U37" s="269"/>
      <c r="V37" s="304"/>
      <c r="W37" s="305"/>
    </row>
    <row r="40" spans="2:14" ht="15.75">
      <c r="B40" s="255" t="s">
        <v>119</v>
      </c>
      <c r="D40" s="264" t="s">
        <v>120</v>
      </c>
      <c r="E40" s="264"/>
      <c r="F40" s="264"/>
      <c r="G40" s="264"/>
      <c r="H40" s="264"/>
      <c r="I40" s="264"/>
      <c r="J40" s="264"/>
      <c r="K40" s="264"/>
      <c r="L40" s="264"/>
      <c r="M40" s="264"/>
      <c r="N40" s="264"/>
    </row>
    <row r="42" ht="12.75">
      <c r="B42" s="256" t="s">
        <v>80</v>
      </c>
    </row>
    <row r="43" ht="12.75">
      <c r="B43" s="257" t="s">
        <v>83</v>
      </c>
    </row>
    <row r="44" ht="12.75">
      <c r="C44" s="258"/>
    </row>
    <row r="45" spans="3:14" ht="12.75">
      <c r="C45" s="259"/>
      <c r="D45" s="306" t="s">
        <v>109</v>
      </c>
      <c r="E45" s="306"/>
      <c r="F45" s="306"/>
      <c r="G45" s="306"/>
      <c r="H45" s="306"/>
      <c r="I45" s="306"/>
      <c r="J45" s="306"/>
      <c r="K45" s="306"/>
      <c r="L45" s="306"/>
      <c r="M45" s="306"/>
      <c r="N45" s="307"/>
    </row>
    <row r="46" spans="3:14" ht="12.75">
      <c r="C46" s="260"/>
      <c r="D46" s="308" t="s">
        <v>110</v>
      </c>
      <c r="E46" s="308"/>
      <c r="F46" s="308"/>
      <c r="G46" s="308"/>
      <c r="H46" s="308"/>
      <c r="I46" s="308"/>
      <c r="J46" s="308"/>
      <c r="K46" s="308"/>
      <c r="L46" s="308"/>
      <c r="M46" s="308"/>
      <c r="N46" s="309"/>
    </row>
    <row r="47" spans="3:14" ht="12.75">
      <c r="C47" s="258"/>
      <c r="D47" s="310" t="s">
        <v>121</v>
      </c>
      <c r="E47" s="310"/>
      <c r="F47" s="310"/>
      <c r="G47" s="310"/>
      <c r="H47" s="310"/>
      <c r="I47" s="310"/>
      <c r="J47" s="310"/>
      <c r="K47" s="310"/>
      <c r="L47" s="310"/>
      <c r="M47" s="310"/>
      <c r="N47" s="310"/>
    </row>
    <row r="48" ht="12.75">
      <c r="B48" s="256" t="s">
        <v>109</v>
      </c>
    </row>
    <row r="49" ht="12.75">
      <c r="B49" s="257" t="s">
        <v>110</v>
      </c>
    </row>
    <row r="50" spans="19:23" ht="12.75">
      <c r="S50" s="311" t="s">
        <v>56</v>
      </c>
      <c r="T50" s="311"/>
      <c r="U50" s="311"/>
      <c r="V50" s="311"/>
      <c r="W50" s="311"/>
    </row>
    <row r="53" spans="19:23" ht="12.75">
      <c r="S53" s="311" t="s">
        <v>8</v>
      </c>
      <c r="T53" s="311"/>
      <c r="U53" s="311"/>
      <c r="V53" s="311"/>
      <c r="W53" s="311"/>
    </row>
  </sheetData>
  <mergeCells count="127">
    <mergeCell ref="D40:N40"/>
    <mergeCell ref="D45:N45"/>
    <mergeCell ref="D46:N46"/>
    <mergeCell ref="D47:N47"/>
    <mergeCell ref="S50:W50"/>
    <mergeCell ref="S53:W53"/>
    <mergeCell ref="R35:R37"/>
    <mergeCell ref="S35:S37"/>
    <mergeCell ref="T35:T37"/>
    <mergeCell ref="U35:U37"/>
    <mergeCell ref="V35:V37"/>
    <mergeCell ref="W35:W37"/>
    <mergeCell ref="W26:W28"/>
    <mergeCell ref="R26:R28"/>
    <mergeCell ref="S32:S34"/>
    <mergeCell ref="T32:T34"/>
    <mergeCell ref="U32:U34"/>
    <mergeCell ref="V32:V34"/>
    <mergeCell ref="W32:W34"/>
    <mergeCell ref="A35:A37"/>
    <mergeCell ref="L35:N37"/>
    <mergeCell ref="O35:O37"/>
    <mergeCell ref="P35:P37"/>
    <mergeCell ref="Q35:Q37"/>
    <mergeCell ref="A32:A34"/>
    <mergeCell ref="I32:K34"/>
    <mergeCell ref="O32:O34"/>
    <mergeCell ref="P32:P34"/>
    <mergeCell ref="Q32:Q34"/>
    <mergeCell ref="R32:R34"/>
    <mergeCell ref="W23:W25"/>
    <mergeCell ref="Q24:S24"/>
    <mergeCell ref="T24:V24"/>
    <mergeCell ref="C22:G22"/>
    <mergeCell ref="A29:A31"/>
    <mergeCell ref="F29:H31"/>
    <mergeCell ref="O29:O31"/>
    <mergeCell ref="P29:P31"/>
    <mergeCell ref="Q29:Q31"/>
    <mergeCell ref="A26:A28"/>
    <mergeCell ref="C26:E28"/>
    <mergeCell ref="O26:O28"/>
    <mergeCell ref="P26:P28"/>
    <mergeCell ref="Q26:Q28"/>
    <mergeCell ref="R29:R31"/>
    <mergeCell ref="S29:S31"/>
    <mergeCell ref="T29:T31"/>
    <mergeCell ref="U29:U31"/>
    <mergeCell ref="V29:V31"/>
    <mergeCell ref="W29:W31"/>
    <mergeCell ref="S26:S28"/>
    <mergeCell ref="T26:T28"/>
    <mergeCell ref="U26:U28"/>
    <mergeCell ref="V26:V28"/>
    <mergeCell ref="A23:A25"/>
    <mergeCell ref="B23:B25"/>
    <mergeCell ref="C23:E25"/>
    <mergeCell ref="F23:H25"/>
    <mergeCell ref="I23:K25"/>
    <mergeCell ref="R18:R20"/>
    <mergeCell ref="S18:S20"/>
    <mergeCell ref="T18:T20"/>
    <mergeCell ref="U18:U20"/>
    <mergeCell ref="L23:N25"/>
    <mergeCell ref="O23:O25"/>
    <mergeCell ref="P23:P25"/>
    <mergeCell ref="Q23:S23"/>
    <mergeCell ref="T23:V23"/>
    <mergeCell ref="V18:V20"/>
    <mergeCell ref="W18:W20"/>
    <mergeCell ref="S15:S17"/>
    <mergeCell ref="T15:T17"/>
    <mergeCell ref="U15:U17"/>
    <mergeCell ref="V15:V17"/>
    <mergeCell ref="W15:W17"/>
    <mergeCell ref="A18:A20"/>
    <mergeCell ref="L18:N20"/>
    <mergeCell ref="O18:O20"/>
    <mergeCell ref="P18:P20"/>
    <mergeCell ref="Q18:Q20"/>
    <mergeCell ref="A15:A17"/>
    <mergeCell ref="I15:K17"/>
    <mergeCell ref="O15:O17"/>
    <mergeCell ref="P15:P17"/>
    <mergeCell ref="Q15:Q17"/>
    <mergeCell ref="R15:R17"/>
    <mergeCell ref="R12:R14"/>
    <mergeCell ref="S12:S14"/>
    <mergeCell ref="T12:T14"/>
    <mergeCell ref="U12:U14"/>
    <mergeCell ref="V12:V14"/>
    <mergeCell ref="W12:W14"/>
    <mergeCell ref="S9:S11"/>
    <mergeCell ref="T9:T11"/>
    <mergeCell ref="U9:U11"/>
    <mergeCell ref="V9:V11"/>
    <mergeCell ref="W9:W11"/>
    <mergeCell ref="R9:R11"/>
    <mergeCell ref="A12:A14"/>
    <mergeCell ref="F12:H14"/>
    <mergeCell ref="O12:O14"/>
    <mergeCell ref="P12:P14"/>
    <mergeCell ref="Q12:Q14"/>
    <mergeCell ref="A9:A11"/>
    <mergeCell ref="C9:E11"/>
    <mergeCell ref="O9:O11"/>
    <mergeCell ref="P9:P11"/>
    <mergeCell ref="Q9:Q11"/>
    <mergeCell ref="A1:W1"/>
    <mergeCell ref="A2:W2"/>
    <mergeCell ref="C3:R3"/>
    <mergeCell ref="C4:G4"/>
    <mergeCell ref="V4:W4"/>
    <mergeCell ref="V5:W5"/>
    <mergeCell ref="O6:O8"/>
    <mergeCell ref="P6:P8"/>
    <mergeCell ref="Q6:S6"/>
    <mergeCell ref="T6:V6"/>
    <mergeCell ref="W6:W8"/>
    <mergeCell ref="Q7:S7"/>
    <mergeCell ref="T7:V7"/>
    <mergeCell ref="A6:A8"/>
    <mergeCell ref="B6:B8"/>
    <mergeCell ref="C6:E8"/>
    <mergeCell ref="F6:H8"/>
    <mergeCell ref="I6:K8"/>
    <mergeCell ref="L6:N8"/>
  </mergeCells>
  <printOptions horizontalCentered="1"/>
  <pageMargins left="0.5118110236220472" right="0.2362204724409449" top="0.3937007874015748" bottom="0.5905511811023623" header="0.5118110236220472" footer="0.5118110236220472"/>
  <pageSetup horizontalDpi="600" verticalDpi="600" orientation="portrait" scale="92" r:id="rId4"/>
  <colBreaks count="1" manualBreakCount="1">
    <brk id="23" max="16383" man="1"/>
  </colBreaks>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79"/>
  <sheetViews>
    <sheetView showGridLines="0" showZeros="0" workbookViewId="0" topLeftCell="A17">
      <selection activeCell="E37" sqref="E3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8" customWidth="1"/>
    <col min="10" max="10" width="10.7109375" style="0" customWidth="1"/>
    <col min="11" max="11" width="1.7109375" style="138" customWidth="1"/>
    <col min="12" max="12" width="10.7109375" style="0" customWidth="1"/>
    <col min="13" max="13" width="1.7109375" style="11" customWidth="1"/>
    <col min="14" max="14" width="10.7109375" style="0" customWidth="1"/>
    <col min="15" max="15" width="1.7109375" style="138" customWidth="1"/>
    <col min="16" max="16" width="10.7109375" style="0" customWidth="1"/>
    <col min="17" max="17" width="1.7109375" style="11" customWidth="1"/>
    <col min="19" max="19" width="8.7109375" style="0" customWidth="1"/>
    <col min="20" max="20" width="8.8515625" style="0" hidden="1" customWidth="1"/>
    <col min="21" max="21" width="5.7109375" style="0" customWidth="1"/>
  </cols>
  <sheetData>
    <row r="1" spans="1:17" s="3" customFormat="1" ht="21.75" customHeight="1">
      <c r="A1" s="1" t="s">
        <v>0</v>
      </c>
      <c r="B1" s="2"/>
      <c r="I1" s="4"/>
      <c r="J1" s="5"/>
      <c r="K1" s="5"/>
      <c r="L1" s="6"/>
      <c r="M1" s="4"/>
      <c r="N1" s="4" t="s">
        <v>1</v>
      </c>
      <c r="O1" s="4"/>
      <c r="Q1" s="4"/>
    </row>
    <row r="2" spans="1:17" s="10" customFormat="1" ht="18">
      <c r="A2" s="139" t="s">
        <v>2</v>
      </c>
      <c r="B2" s="7"/>
      <c r="C2" s="7"/>
      <c r="D2" s="7"/>
      <c r="E2" s="7"/>
      <c r="F2" s="8"/>
      <c r="G2" s="140" t="s">
        <v>61</v>
      </c>
      <c r="H2" s="140"/>
      <c r="I2" s="11"/>
      <c r="J2" s="140"/>
      <c r="K2" s="5"/>
      <c r="L2" s="5"/>
      <c r="M2" s="11"/>
      <c r="O2" s="11"/>
      <c r="Q2" s="11"/>
    </row>
    <row r="3" spans="1:17" s="35" customFormat="1" ht="10.5" customHeight="1">
      <c r="A3" s="141" t="s">
        <v>4</v>
      </c>
      <c r="B3" s="141"/>
      <c r="C3" s="141"/>
      <c r="D3" s="141"/>
      <c r="E3" s="141"/>
      <c r="F3" s="141" t="s">
        <v>5</v>
      </c>
      <c r="G3" s="141"/>
      <c r="H3" s="141"/>
      <c r="I3" s="142"/>
      <c r="J3" s="143"/>
      <c r="K3" s="144"/>
      <c r="L3" s="145"/>
      <c r="M3" s="142"/>
      <c r="N3" s="141"/>
      <c r="O3" s="142"/>
      <c r="P3" s="141"/>
      <c r="Q3" s="146" t="s">
        <v>6</v>
      </c>
    </row>
    <row r="4" spans="1:17" s="29" customFormat="1" ht="11.25" customHeight="1" thickBot="1">
      <c r="A4" s="20" t="s">
        <v>38</v>
      </c>
      <c r="B4" s="20"/>
      <c r="C4" s="20"/>
      <c r="D4" s="21"/>
      <c r="E4" s="21"/>
      <c r="F4" s="22" t="str">
        <f>'[1]Week SetUp'!$C$10</f>
        <v>Kelapa Gading, DKI</v>
      </c>
      <c r="G4" s="23"/>
      <c r="H4" s="21"/>
      <c r="I4" s="24"/>
      <c r="J4" s="25">
        <f>'[1]Week SetUp'!$D$10</f>
        <v>0</v>
      </c>
      <c r="K4" s="26"/>
      <c r="L4" s="27">
        <f>'[1]Week SetUp'!$A$12</f>
        <v>0</v>
      </c>
      <c r="M4" s="24"/>
      <c r="N4" s="21"/>
      <c r="O4" s="24"/>
      <c r="P4" s="21"/>
      <c r="Q4" s="28" t="str">
        <f>'[1]Week SetUp'!$E$10</f>
        <v>Eka Rahmat</v>
      </c>
    </row>
    <row r="5" spans="1:17" s="35" customFormat="1" ht="9.75">
      <c r="A5" s="30"/>
      <c r="B5" s="31" t="s">
        <v>9</v>
      </c>
      <c r="C5" s="31" t="str">
        <f>IF(OR(F2="Week 3",F2="Masters"),"CP","Rank")</f>
        <v>Rank</v>
      </c>
      <c r="D5" s="31" t="s">
        <v>10</v>
      </c>
      <c r="E5" s="32" t="s">
        <v>39</v>
      </c>
      <c r="F5" s="32" t="s">
        <v>40</v>
      </c>
      <c r="G5" s="32"/>
      <c r="H5" s="32" t="s">
        <v>41</v>
      </c>
      <c r="I5" s="32"/>
      <c r="J5" s="31" t="s">
        <v>14</v>
      </c>
      <c r="K5" s="33"/>
      <c r="L5" s="31" t="s">
        <v>15</v>
      </c>
      <c r="M5" s="33"/>
      <c r="N5" s="31" t="s">
        <v>16</v>
      </c>
      <c r="O5" s="33"/>
      <c r="P5" s="31" t="s">
        <v>17</v>
      </c>
      <c r="Q5" s="34"/>
    </row>
    <row r="6" spans="1:17" s="35" customFormat="1" ht="3.75" customHeight="1" thickBot="1">
      <c r="A6" s="36"/>
      <c r="B6" s="37"/>
      <c r="C6" s="37"/>
      <c r="D6" s="37"/>
      <c r="E6" s="38"/>
      <c r="F6" s="38"/>
      <c r="G6" s="39"/>
      <c r="H6" s="38"/>
      <c r="I6" s="40"/>
      <c r="J6" s="37"/>
      <c r="K6" s="40"/>
      <c r="L6" s="37"/>
      <c r="M6" s="40"/>
      <c r="N6" s="37"/>
      <c r="O6" s="40"/>
      <c r="P6" s="37"/>
      <c r="Q6" s="41"/>
    </row>
    <row r="7" spans="1:20" s="52" customFormat="1" ht="10.5" customHeight="1">
      <c r="A7" s="42">
        <v>1</v>
      </c>
      <c r="B7" s="43">
        <f>IF($D7="","",VLOOKUP($D7,'[1]Girls Do Main Draw Prep'!$A$7:$V$23,20))</f>
        <v>0</v>
      </c>
      <c r="C7" s="43">
        <f>IF($D7="","",VLOOKUP($D7,'[1]Girls Do Main Draw Prep'!$A$7:$V$23,21))</f>
        <v>0</v>
      </c>
      <c r="D7" s="44">
        <v>1</v>
      </c>
      <c r="E7" s="45" t="str">
        <f>UPPER(IF($D7="","",VLOOKUP($D7,'[1]Girls Do Main Draw Prep'!$A$7:$V$23,2)))</f>
        <v>ERWIN</v>
      </c>
      <c r="F7" s="45" t="str">
        <f>IF($D7="","",VLOOKUP($D7,'[1]Girls Do Main Draw Prep'!$A$7:$V$23,3))</f>
        <v>Danuaji</v>
      </c>
      <c r="G7" s="46"/>
      <c r="H7" s="45">
        <f>IF($D7="","",VLOOKUP($D7,'[1]Girls Do Main Draw Prep'!$A$7:$V$23,4))</f>
        <v>0</v>
      </c>
      <c r="I7" s="47"/>
      <c r="J7" s="48"/>
      <c r="K7" s="49"/>
      <c r="L7" s="48"/>
      <c r="M7" s="49"/>
      <c r="N7" s="48"/>
      <c r="O7" s="49"/>
      <c r="P7" s="48"/>
      <c r="Q7" s="50"/>
      <c r="R7" s="51"/>
      <c r="T7" s="53" t="str">
        <f>'[1]SetUp Officials'!P21</f>
        <v>Umpire</v>
      </c>
    </row>
    <row r="8" spans="1:20" s="52" customFormat="1" ht="9.6" customHeight="1">
      <c r="A8" s="54"/>
      <c r="B8" s="55"/>
      <c r="C8" s="55"/>
      <c r="D8" s="55"/>
      <c r="E8" s="45" t="str">
        <f>UPPER(IF($D7="","",VLOOKUP($D7,'[1]Girls Do Main Draw Prep'!$A$7:$V$23,7)))</f>
        <v>VIVI SOFIANA</v>
      </c>
      <c r="F8" s="45" t="str">
        <f>IF($D7="","",VLOOKUP($D7,'[1]Girls Do Main Draw Prep'!$A$7:$V$23,8))</f>
        <v>Marisca</v>
      </c>
      <c r="G8" s="46"/>
      <c r="H8" s="45">
        <f>IF($D7="","",VLOOKUP($D7,'[1]Girls Do Main Draw Prep'!$A$7:$V$23,9))</f>
        <v>1</v>
      </c>
      <c r="I8" s="56"/>
      <c r="J8" s="57" t="str">
        <f>IF(I8="a",E7,IF(I8="b",E9,""))</f>
        <v/>
      </c>
      <c r="K8" s="49"/>
      <c r="L8" s="48"/>
      <c r="M8" s="49"/>
      <c r="N8" s="48"/>
      <c r="O8" s="49"/>
      <c r="P8" s="48"/>
      <c r="Q8" s="50"/>
      <c r="R8" s="51"/>
      <c r="T8" s="58" t="str">
        <f>'[1]SetUp Officials'!P22</f>
        <v xml:space="preserve"> </v>
      </c>
    </row>
    <row r="9" spans="1:20" s="52" customFormat="1" ht="9.6" customHeight="1">
      <c r="A9" s="54"/>
      <c r="B9" s="55"/>
      <c r="C9" s="55"/>
      <c r="D9" s="55"/>
      <c r="E9" s="48"/>
      <c r="F9" s="48"/>
      <c r="G9" s="39"/>
      <c r="H9" s="48"/>
      <c r="I9" s="59"/>
      <c r="J9" s="60" t="str">
        <f>UPPER(IF(OR(I10="a",I10="as"),E7,IF(OR(I10="b",I10="bs"),E11,)))</f>
        <v>ERWIN</v>
      </c>
      <c r="K9" s="61"/>
      <c r="L9" s="48"/>
      <c r="M9" s="49"/>
      <c r="N9" s="48"/>
      <c r="O9" s="49"/>
      <c r="P9" s="48"/>
      <c r="Q9" s="50"/>
      <c r="R9" s="51"/>
      <c r="T9" s="58" t="str">
        <f>'[1]SetUp Officials'!P23</f>
        <v xml:space="preserve"> </v>
      </c>
    </row>
    <row r="10" spans="1:20" s="52" customFormat="1" ht="9.6" customHeight="1">
      <c r="A10" s="54"/>
      <c r="B10" s="55"/>
      <c r="C10" s="55"/>
      <c r="D10" s="55"/>
      <c r="E10" s="48"/>
      <c r="F10" s="48"/>
      <c r="G10" s="39"/>
      <c r="H10" s="62"/>
      <c r="I10" s="63" t="s">
        <v>18</v>
      </c>
      <c r="J10" s="64" t="str">
        <f>UPPER(IF(OR(I10="a",I10="as"),E8,IF(OR(I10="b",I10="bs"),E12,)))</f>
        <v>VIVI SOFIANA</v>
      </c>
      <c r="K10" s="65"/>
      <c r="L10" s="48"/>
      <c r="M10" s="49"/>
      <c r="N10" s="48"/>
      <c r="O10" s="49"/>
      <c r="P10" s="48"/>
      <c r="Q10" s="50"/>
      <c r="R10" s="51"/>
      <c r="T10" s="58" t="str">
        <f>'[1]SetUp Officials'!P24</f>
        <v xml:space="preserve"> </v>
      </c>
    </row>
    <row r="11" spans="1:20" s="52" customFormat="1" ht="9.6" customHeight="1">
      <c r="A11" s="54">
        <v>2</v>
      </c>
      <c r="B11" s="43">
        <f>IF($D11="","",VLOOKUP($D11,'[1]Girls Do Main Draw Prep'!$A$7:$V$23,20))</f>
        <v>0</v>
      </c>
      <c r="C11" s="43">
        <f>IF($D11="","",VLOOKUP($D11,'[1]Girls Do Main Draw Prep'!$A$7:$V$23,21))</f>
        <v>0</v>
      </c>
      <c r="D11" s="44">
        <v>5</v>
      </c>
      <c r="E11" s="43" t="str">
        <f>UPPER(IF($D11="","",VLOOKUP($D11,'[1]Girls Do Main Draw Prep'!$A$7:$V$23,2)))</f>
        <v>JOKO</v>
      </c>
      <c r="F11" s="43" t="str">
        <f>IF($D11="","",VLOOKUP($D11,'[1]Girls Do Main Draw Prep'!$A$7:$V$23,3))</f>
        <v>Ramadhan</v>
      </c>
      <c r="G11" s="66"/>
      <c r="H11" s="43">
        <f>IF($D11="","",VLOOKUP($D11,'[1]Girls Do Main Draw Prep'!$A$7:$V$23,4))</f>
        <v>0</v>
      </c>
      <c r="I11" s="67"/>
      <c r="J11" s="48">
        <v>80</v>
      </c>
      <c r="K11" s="68"/>
      <c r="L11" s="69"/>
      <c r="M11" s="61"/>
      <c r="N11" s="48"/>
      <c r="O11" s="49"/>
      <c r="P11" s="48"/>
      <c r="Q11" s="50"/>
      <c r="R11" s="51"/>
      <c r="T11" s="58" t="str">
        <f>'[1]SetUp Officials'!P25</f>
        <v xml:space="preserve"> </v>
      </c>
    </row>
    <row r="12" spans="1:20" s="52" customFormat="1" ht="9.6" customHeight="1">
      <c r="A12" s="54"/>
      <c r="B12" s="55"/>
      <c r="C12" s="55"/>
      <c r="D12" s="55"/>
      <c r="E12" s="43" t="str">
        <f>UPPER(IF($D11="","",VLOOKUP($D11,'[1]Girls Do Main Draw Prep'!$A$7:$V$23,7)))</f>
        <v>IBU JOKO</v>
      </c>
      <c r="F12" s="43" t="str">
        <f>IF($D11="","",VLOOKUP($D11,'[1]Girls Do Main Draw Prep'!$A$7:$V$23,8))</f>
        <v>Ramadhan</v>
      </c>
      <c r="G12" s="66"/>
      <c r="H12" s="43">
        <f>IF($D11="","",VLOOKUP($D11,'[1]Girls Do Main Draw Prep'!$A$7:$V$23,9))</f>
        <v>0</v>
      </c>
      <c r="I12" s="56"/>
      <c r="J12" s="48"/>
      <c r="K12" s="68"/>
      <c r="L12" s="70"/>
      <c r="M12" s="71"/>
      <c r="N12" s="48"/>
      <c r="O12" s="49"/>
      <c r="P12" s="48"/>
      <c r="Q12" s="50"/>
      <c r="R12" s="51"/>
      <c r="T12" s="58" t="str">
        <f>'[1]SetUp Officials'!P26</f>
        <v xml:space="preserve"> </v>
      </c>
    </row>
    <row r="13" spans="1:20" s="52" customFormat="1" ht="9.6" customHeight="1">
      <c r="A13" s="54"/>
      <c r="B13" s="55"/>
      <c r="C13" s="55"/>
      <c r="D13" s="72"/>
      <c r="E13" s="48"/>
      <c r="F13" s="48"/>
      <c r="G13" s="39"/>
      <c r="H13" s="48"/>
      <c r="I13" s="73"/>
      <c r="J13" s="48"/>
      <c r="K13" s="59"/>
      <c r="L13" s="60" t="str">
        <f>UPPER(IF(OR(K14="a",K14="as"),J9,IF(OR(K14="b",K14="bs"),J17,)))</f>
        <v>ERWIN</v>
      </c>
      <c r="M13" s="49"/>
      <c r="N13" s="48"/>
      <c r="O13" s="49"/>
      <c r="P13" s="48"/>
      <c r="Q13" s="50"/>
      <c r="R13" s="51"/>
      <c r="T13" s="58" t="str">
        <f>'[1]SetUp Officials'!P27</f>
        <v xml:space="preserve"> </v>
      </c>
    </row>
    <row r="14" spans="1:20" s="52" customFormat="1" ht="9.6" customHeight="1">
      <c r="A14" s="54"/>
      <c r="B14" s="55"/>
      <c r="C14" s="55"/>
      <c r="D14" s="72"/>
      <c r="E14" s="48"/>
      <c r="F14" s="48"/>
      <c r="G14" s="39"/>
      <c r="H14" s="48"/>
      <c r="I14" s="73"/>
      <c r="J14" s="62"/>
      <c r="K14" s="63" t="s">
        <v>18</v>
      </c>
      <c r="L14" s="64" t="str">
        <f>UPPER(IF(OR(K14="a",K14="as"),J10,IF(OR(K14="b",K14="bs"),J18,)))</f>
        <v>VIVI SOFIANA</v>
      </c>
      <c r="M14" s="65"/>
      <c r="N14" s="48"/>
      <c r="O14" s="49"/>
      <c r="P14" s="48"/>
      <c r="Q14" s="50"/>
      <c r="R14" s="51"/>
      <c r="T14" s="58" t="str">
        <f>'[1]SetUp Officials'!P28</f>
        <v xml:space="preserve"> </v>
      </c>
    </row>
    <row r="15" spans="1:20" s="52" customFormat="1" ht="9.6" customHeight="1">
      <c r="A15" s="54">
        <v>3</v>
      </c>
      <c r="B15" s="43">
        <f>IF($D15="","",VLOOKUP($D15,'[1]Girls Do Main Draw Prep'!$A$7:$V$23,20))</f>
        <v>0</v>
      </c>
      <c r="C15" s="43">
        <f>IF($D15="","",VLOOKUP($D15,'[1]Girls Do Main Draw Prep'!$A$7:$V$23,21))</f>
        <v>0</v>
      </c>
      <c r="D15" s="44">
        <v>9</v>
      </c>
      <c r="E15" s="43" t="str">
        <f>UPPER(IF($D15="","",VLOOKUP($D15,'[1]Girls Do Main Draw Prep'!$A$7:$V$23,2)))</f>
        <v>ADI</v>
      </c>
      <c r="F15" s="43" t="str">
        <f>IF($D15="","",VLOOKUP($D15,'[1]Girls Do Main Draw Prep'!$A$7:$V$23,3))</f>
        <v>Lelono</v>
      </c>
      <c r="G15" s="66"/>
      <c r="H15" s="43">
        <f>IF($D15="","",VLOOKUP($D15,'[1]Girls Do Main Draw Prep'!$A$7:$V$23,4))</f>
        <v>0</v>
      </c>
      <c r="I15" s="47"/>
      <c r="J15" s="48"/>
      <c r="K15" s="68"/>
      <c r="L15" s="48">
        <v>81</v>
      </c>
      <c r="M15" s="68"/>
      <c r="N15" s="69"/>
      <c r="O15" s="49"/>
      <c r="P15" s="48"/>
      <c r="Q15" s="50"/>
      <c r="R15" s="51"/>
      <c r="T15" s="58" t="str">
        <f>'[1]SetUp Officials'!P29</f>
        <v xml:space="preserve"> </v>
      </c>
    </row>
    <row r="16" spans="1:20" s="52" customFormat="1" ht="9.6" customHeight="1" thickBot="1">
      <c r="A16" s="54"/>
      <c r="B16" s="55"/>
      <c r="C16" s="55"/>
      <c r="D16" s="55"/>
      <c r="E16" s="43" t="str">
        <f>UPPER(IF($D15="","",VLOOKUP($D15,'[1]Girls Do Main Draw Prep'!$A$7:$V$23,7)))</f>
        <v>ETIN I</v>
      </c>
      <c r="F16" s="43">
        <f>IF($D15="","",VLOOKUP($D15,'[1]Girls Do Main Draw Prep'!$A$7:$V$23,8))</f>
        <v>0</v>
      </c>
      <c r="G16" s="66"/>
      <c r="H16" s="43">
        <f>IF($D15="","",VLOOKUP($D15,'[1]Girls Do Main Draw Prep'!$A$7:$V$23,9))</f>
        <v>0</v>
      </c>
      <c r="I16" s="56"/>
      <c r="J16" s="57" t="str">
        <f>IF(I16="a",E15,IF(I16="b",E17,""))</f>
        <v/>
      </c>
      <c r="K16" s="68"/>
      <c r="L16" s="48"/>
      <c r="M16" s="68"/>
      <c r="N16" s="48"/>
      <c r="O16" s="49"/>
      <c r="P16" s="48"/>
      <c r="Q16" s="50"/>
      <c r="R16" s="51"/>
      <c r="T16" s="74" t="str">
        <f>'[1]SetUp Officials'!P30</f>
        <v>None</v>
      </c>
    </row>
    <row r="17" spans="1:18" s="52" customFormat="1" ht="9.6" customHeight="1">
      <c r="A17" s="54"/>
      <c r="B17" s="55"/>
      <c r="C17" s="55"/>
      <c r="D17" s="72"/>
      <c r="E17" s="48"/>
      <c r="F17" s="48"/>
      <c r="G17" s="39"/>
      <c r="H17" s="48"/>
      <c r="I17" s="59"/>
      <c r="J17" s="60" t="str">
        <f>UPPER(IF(OR(I18="a",I18="as"),E15,IF(OR(I18="b",I18="bs"),E19,)))</f>
        <v>ADI</v>
      </c>
      <c r="K17" s="75"/>
      <c r="L17" s="48"/>
      <c r="M17" s="68"/>
      <c r="N17" s="48"/>
      <c r="O17" s="49"/>
      <c r="P17" s="48"/>
      <c r="Q17" s="50"/>
      <c r="R17" s="51"/>
    </row>
    <row r="18" spans="1:18" s="52" customFormat="1" ht="9.6" customHeight="1">
      <c r="A18" s="54"/>
      <c r="B18" s="55"/>
      <c r="C18" s="55"/>
      <c r="D18" s="72"/>
      <c r="E18" s="48"/>
      <c r="F18" s="48"/>
      <c r="G18" s="39"/>
      <c r="H18" s="62"/>
      <c r="I18" s="63" t="s">
        <v>18</v>
      </c>
      <c r="J18" s="64" t="str">
        <f>UPPER(IF(OR(I18="a",I18="as"),E16,IF(OR(I18="b",I18="bs"),E20,)))</f>
        <v>ETIN I</v>
      </c>
      <c r="K18" s="56"/>
      <c r="L18" s="48"/>
      <c r="M18" s="68"/>
      <c r="N18" s="48"/>
      <c r="O18" s="49"/>
      <c r="P18" s="48"/>
      <c r="Q18" s="50"/>
      <c r="R18" s="51"/>
    </row>
    <row r="19" spans="1:18" s="52" customFormat="1" ht="9.6" customHeight="1">
      <c r="A19" s="54">
        <v>4</v>
      </c>
      <c r="B19" s="43">
        <f>IF($D19="","",VLOOKUP($D19,'[1]Girls Do Main Draw Prep'!$A$7:$V$23,20))</f>
        <v>0</v>
      </c>
      <c r="C19" s="43">
        <f>IF($D19="","",VLOOKUP($D19,'[1]Girls Do Main Draw Prep'!$A$7:$V$23,21))</f>
        <v>0</v>
      </c>
      <c r="D19" s="44">
        <v>11</v>
      </c>
      <c r="E19" s="43" t="str">
        <f>UPPER(IF($D19="","",VLOOKUP($D19,'[1]Girls Do Main Draw Prep'!$A$7:$V$23,2)))</f>
        <v>SUTJIPTO</v>
      </c>
      <c r="F19" s="43" t="str">
        <f>IF($D19="","",VLOOKUP($D19,'[1]Girls Do Main Draw Prep'!$A$7:$V$23,3))</f>
        <v xml:space="preserve">Adi </v>
      </c>
      <c r="G19" s="66"/>
      <c r="H19" s="43">
        <f>IF($D19="","",VLOOKUP($D19,'[1]Girls Do Main Draw Prep'!$A$7:$V$23,4))</f>
        <v>0</v>
      </c>
      <c r="I19" s="67"/>
      <c r="J19" s="48">
        <v>85</v>
      </c>
      <c r="K19" s="49"/>
      <c r="L19" s="69"/>
      <c r="M19" s="75"/>
      <c r="N19" s="48"/>
      <c r="O19" s="49"/>
      <c r="P19" s="48"/>
      <c r="Q19" s="50"/>
      <c r="R19" s="51"/>
    </row>
    <row r="20" spans="1:18" s="52" customFormat="1" ht="9.6" customHeight="1">
      <c r="A20" s="54"/>
      <c r="B20" s="55"/>
      <c r="C20" s="55"/>
      <c r="D20" s="55"/>
      <c r="E20" s="43" t="str">
        <f>UPPER(IF($D19="","",VLOOKUP($D19,'[1]Girls Do Main Draw Prep'!$A$7:$V$23,7)))</f>
        <v>KIANI</v>
      </c>
      <c r="F20" s="43">
        <f>IF($D19="","",VLOOKUP($D19,'[1]Girls Do Main Draw Prep'!$A$7:$V$23,8))</f>
        <v>0</v>
      </c>
      <c r="G20" s="66"/>
      <c r="H20" s="43">
        <f>IF($D19="","",VLOOKUP($D19,'[1]Girls Do Main Draw Prep'!$A$7:$V$23,9))</f>
        <v>0</v>
      </c>
      <c r="I20" s="56"/>
      <c r="J20" s="48"/>
      <c r="K20" s="49"/>
      <c r="L20" s="70"/>
      <c r="M20" s="76"/>
      <c r="N20" s="48"/>
      <c r="O20" s="49"/>
      <c r="P20" s="48"/>
      <c r="Q20" s="50"/>
      <c r="R20" s="51"/>
    </row>
    <row r="21" spans="1:18" s="52" customFormat="1" ht="9.6" customHeight="1">
      <c r="A21" s="54"/>
      <c r="B21" s="55"/>
      <c r="C21" s="55"/>
      <c r="D21" s="55"/>
      <c r="E21" s="48"/>
      <c r="F21" s="48"/>
      <c r="G21" s="39"/>
      <c r="H21" s="48"/>
      <c r="I21" s="73"/>
      <c r="J21" s="48"/>
      <c r="K21" s="49"/>
      <c r="L21" s="48"/>
      <c r="M21" s="59"/>
      <c r="N21" s="60" t="str">
        <f>UPPER(IF(OR(M22="a",M22="as"),L13,IF(OR(M22="b",M22="bs"),L29,)))</f>
        <v>ERWIN</v>
      </c>
      <c r="O21" s="49"/>
      <c r="P21" s="48"/>
      <c r="Q21" s="50"/>
      <c r="R21" s="51"/>
    </row>
    <row r="22" spans="1:18" s="52" customFormat="1" ht="9.6" customHeight="1">
      <c r="A22" s="54"/>
      <c r="B22" s="55"/>
      <c r="C22" s="55"/>
      <c r="D22" s="55"/>
      <c r="E22" s="48"/>
      <c r="F22" s="48"/>
      <c r="G22" s="39"/>
      <c r="H22" s="48"/>
      <c r="I22" s="73"/>
      <c r="J22" s="48"/>
      <c r="K22" s="49"/>
      <c r="L22" s="62"/>
      <c r="M22" s="63" t="s">
        <v>18</v>
      </c>
      <c r="N22" s="64" t="str">
        <f>UPPER(IF(OR(M22="a",M22="as"),L14,IF(OR(M22="b",M22="bs"),L30,)))</f>
        <v>VIVI SOFIANA</v>
      </c>
      <c r="O22" s="65"/>
      <c r="P22" s="48"/>
      <c r="Q22" s="50"/>
      <c r="R22" s="51"/>
    </row>
    <row r="23" spans="1:23" s="52" customFormat="1" ht="9.6" customHeight="1">
      <c r="A23" s="42">
        <v>5</v>
      </c>
      <c r="B23" s="43">
        <f>IF($D23="","",VLOOKUP($D23,'[1]Girls Do Main Draw Prep'!$A$7:$V$23,20))</f>
        <v>0</v>
      </c>
      <c r="C23" s="43">
        <f>IF($D23="","",VLOOKUP($D23,'[1]Girls Do Main Draw Prep'!$A$7:$V$23,21))</f>
        <v>0</v>
      </c>
      <c r="D23" s="44">
        <v>15</v>
      </c>
      <c r="E23" s="45" t="str">
        <f>UPPER(IF($D23="","",VLOOKUP($D23,'[1]Girls Do Main Draw Prep'!$A$7:$V$23,2)))</f>
        <v>YANI IRWANIF</v>
      </c>
      <c r="F23" s="45" t="str">
        <f>IF($D23="","",VLOOKUP($D23,'[1]Girls Do Main Draw Prep'!$A$7:$V$23,3))</f>
        <v>Djohan</v>
      </c>
      <c r="G23" s="46"/>
      <c r="H23" s="45">
        <f>IF($D23="","",VLOOKUP($D23,'[1]Girls Do Main Draw Prep'!$A$7:$V$23,4))</f>
        <v>0</v>
      </c>
      <c r="I23" s="47"/>
      <c r="J23" s="48"/>
      <c r="K23" s="49"/>
      <c r="L23" s="48"/>
      <c r="M23" s="68"/>
      <c r="N23" s="48">
        <v>85</v>
      </c>
      <c r="O23" s="68"/>
      <c r="P23" s="48"/>
      <c r="Q23" s="50"/>
      <c r="R23" s="51"/>
      <c r="W23" s="39" t="s">
        <v>86</v>
      </c>
    </row>
    <row r="24" spans="1:18" s="52" customFormat="1" ht="9.6" customHeight="1">
      <c r="A24" s="54"/>
      <c r="B24" s="55"/>
      <c r="C24" s="55"/>
      <c r="D24" s="55"/>
      <c r="E24" s="45" t="str">
        <f>UPPER(IF($D23="","",VLOOKUP($D23,'[1]Girls Do Main Draw Prep'!$A$7:$V$23,7)))</f>
        <v>EVI</v>
      </c>
      <c r="F24" s="45">
        <f>IF($D23="","",VLOOKUP($D23,'[1]Girls Do Main Draw Prep'!$A$7:$V$23,8))</f>
        <v>0</v>
      </c>
      <c r="G24" s="46"/>
      <c r="H24" s="45">
        <f>IF($D23="","",VLOOKUP($D23,'[1]Girls Do Main Draw Prep'!$A$7:$V$23,9))</f>
        <v>0</v>
      </c>
      <c r="I24" s="56"/>
      <c r="J24" s="57" t="str">
        <f>IF(I24="a",E23,IF(I24="b",E25,""))</f>
        <v/>
      </c>
      <c r="K24" s="49"/>
      <c r="L24" s="48"/>
      <c r="M24" s="68"/>
      <c r="N24" s="48"/>
      <c r="O24" s="68"/>
      <c r="P24" s="48"/>
      <c r="Q24" s="50"/>
      <c r="R24" s="51"/>
    </row>
    <row r="25" spans="1:18" s="52" customFormat="1" ht="9.6" customHeight="1">
      <c r="A25" s="54"/>
      <c r="B25" s="55"/>
      <c r="C25" s="55"/>
      <c r="D25" s="55"/>
      <c r="E25" s="48"/>
      <c r="F25" s="48"/>
      <c r="G25" s="39"/>
      <c r="H25" s="48"/>
      <c r="I25" s="59"/>
      <c r="J25" s="60" t="str">
        <f>UPPER(IF(OR(I26="a",I26="as"),E23,IF(OR(I26="b",I26="bs"),E27,)))</f>
        <v>YANI IRWANIF</v>
      </c>
      <c r="K25" s="61"/>
      <c r="L25" s="48"/>
      <c r="M25" s="68"/>
      <c r="N25" s="48"/>
      <c r="O25" s="68"/>
      <c r="P25" s="48"/>
      <c r="Q25" s="50"/>
      <c r="R25" s="51"/>
    </row>
    <row r="26" spans="1:18" s="52" customFormat="1" ht="9.6" customHeight="1">
      <c r="A26" s="54"/>
      <c r="B26" s="55"/>
      <c r="C26" s="55"/>
      <c r="D26" s="55"/>
      <c r="E26" s="48"/>
      <c r="F26" s="48"/>
      <c r="G26" s="39"/>
      <c r="H26" s="62"/>
      <c r="I26" s="63" t="s">
        <v>18</v>
      </c>
      <c r="J26" s="64" t="str">
        <f>UPPER(IF(OR(I26="a",I26="as"),E24,IF(OR(I26="b",I26="bs"),E28,)))</f>
        <v>EVI</v>
      </c>
      <c r="K26" s="65"/>
      <c r="L26" s="48"/>
      <c r="M26" s="68"/>
      <c r="N26" s="48"/>
      <c r="O26" s="68"/>
      <c r="P26" s="48"/>
      <c r="Q26" s="50"/>
      <c r="R26" s="51"/>
    </row>
    <row r="27" spans="1:18" s="52" customFormat="1" ht="9.6" customHeight="1">
      <c r="A27" s="54">
        <v>6</v>
      </c>
      <c r="B27" s="43">
        <f>IF($D27="","",VLOOKUP($D27,'[1]Girls Do Main Draw Prep'!$A$7:$V$23,20))</f>
        <v>0</v>
      </c>
      <c r="C27" s="43">
        <f>IF($D27="","",VLOOKUP($D27,'[1]Girls Do Main Draw Prep'!$A$7:$V$23,21))</f>
        <v>0</v>
      </c>
      <c r="D27" s="44">
        <v>8</v>
      </c>
      <c r="E27" s="43" t="str">
        <f>UPPER(IF($D27="","",VLOOKUP($D27,'[1]Girls Do Main Draw Prep'!$A$7:$V$23,2)))</f>
        <v>ISMUNANDAR</v>
      </c>
      <c r="F27" s="43">
        <f>IF($D27="","",VLOOKUP($D27,'[1]Girls Do Main Draw Prep'!$A$7:$V$23,3))</f>
        <v>0</v>
      </c>
      <c r="G27" s="66"/>
      <c r="H27" s="43">
        <f>IF($D27="","",VLOOKUP($D27,'[1]Girls Do Main Draw Prep'!$A$7:$V$23,4))</f>
        <v>0</v>
      </c>
      <c r="I27" s="67"/>
      <c r="J27" s="48">
        <v>82</v>
      </c>
      <c r="K27" s="68"/>
      <c r="L27" s="69"/>
      <c r="M27" s="75"/>
      <c r="N27" s="48"/>
      <c r="O27" s="68"/>
      <c r="P27" s="48"/>
      <c r="Q27" s="50"/>
      <c r="R27" s="51"/>
    </row>
    <row r="28" spans="1:18" s="52" customFormat="1" ht="9.6" customHeight="1">
      <c r="A28" s="54"/>
      <c r="B28" s="55"/>
      <c r="C28" s="55"/>
      <c r="D28" s="55"/>
      <c r="E28" s="43" t="str">
        <f>UPPER(IF($D27="","",VLOOKUP($D27,'[1]Girls Do Main Draw Prep'!$A$7:$V$23,7)))</f>
        <v>SRI TANTRI</v>
      </c>
      <c r="F28" s="43" t="str">
        <f>IF($D27="","",VLOOKUP($D27,'[1]Girls Do Main Draw Prep'!$A$7:$V$23,8))</f>
        <v>A</v>
      </c>
      <c r="G28" s="66"/>
      <c r="H28" s="43">
        <f>IF($D27="","",VLOOKUP($D27,'[1]Girls Do Main Draw Prep'!$A$7:$V$23,9))</f>
        <v>0</v>
      </c>
      <c r="I28" s="56"/>
      <c r="J28" s="48"/>
      <c r="K28" s="68"/>
      <c r="L28" s="70"/>
      <c r="M28" s="76"/>
      <c r="N28" s="48"/>
      <c r="O28" s="68"/>
      <c r="P28" s="48"/>
      <c r="Q28" s="50"/>
      <c r="R28" s="51"/>
    </row>
    <row r="29" spans="1:18" s="52" customFormat="1" ht="9.6" customHeight="1">
      <c r="A29" s="54"/>
      <c r="B29" s="55"/>
      <c r="C29" s="55"/>
      <c r="D29" s="72"/>
      <c r="E29" s="48"/>
      <c r="F29" s="48"/>
      <c r="G29" s="39"/>
      <c r="H29" s="48"/>
      <c r="I29" s="73"/>
      <c r="J29" s="48"/>
      <c r="K29" s="59"/>
      <c r="L29" s="60" t="str">
        <f>UPPER(IF(OR(K30="a",K30="as"),J25,IF(OR(K30="b",K30="bs"),J33,)))</f>
        <v>TEGUH IMAM</v>
      </c>
      <c r="M29" s="68"/>
      <c r="N29" s="48"/>
      <c r="O29" s="68"/>
      <c r="P29" s="48"/>
      <c r="Q29" s="50"/>
      <c r="R29" s="51"/>
    </row>
    <row r="30" spans="1:18" s="52" customFormat="1" ht="9.6" customHeight="1">
      <c r="A30" s="54"/>
      <c r="B30" s="55"/>
      <c r="C30" s="55"/>
      <c r="D30" s="72"/>
      <c r="E30" s="48"/>
      <c r="F30" s="48"/>
      <c r="G30" s="39"/>
      <c r="H30" s="48"/>
      <c r="I30" s="73"/>
      <c r="J30" s="62"/>
      <c r="K30" s="63" t="s">
        <v>48</v>
      </c>
      <c r="L30" s="64" t="str">
        <f>UPPER(IF(OR(K30="a",K30="as"),J26,IF(OR(K30="b",K30="bs"),J34,)))</f>
        <v>ASTUTI</v>
      </c>
      <c r="M30" s="56"/>
      <c r="N30" s="48"/>
      <c r="O30" s="68"/>
      <c r="P30" s="48"/>
      <c r="Q30" s="50"/>
      <c r="R30" s="51"/>
    </row>
    <row r="31" spans="1:18" s="52" customFormat="1" ht="9.6" customHeight="1">
      <c r="A31" s="54">
        <v>7</v>
      </c>
      <c r="B31" s="43">
        <f>IF($D31="","",VLOOKUP($D31,'[1]Girls Do Main Draw Prep'!$A$7:$V$23,20))</f>
        <v>0</v>
      </c>
      <c r="C31" s="43">
        <f>IF($D31="","",VLOOKUP($D31,'[1]Girls Do Main Draw Prep'!$A$7:$V$23,21))</f>
        <v>0</v>
      </c>
      <c r="D31" s="44">
        <v>10</v>
      </c>
      <c r="E31" s="43" t="str">
        <f>UPPER(IF($D31="","",VLOOKUP($D31,'[1]Girls Do Main Draw Prep'!$A$7:$V$23,2)))</f>
        <v>WIJAYANTO BUDI</v>
      </c>
      <c r="F31" s="43" t="str">
        <f>IF($D31="","",VLOOKUP($D31,'[1]Girls Do Main Draw Prep'!$A$7:$V$23,3))</f>
        <v>Santoso</v>
      </c>
      <c r="G31" s="66"/>
      <c r="H31" s="43">
        <f>IF($D31="","",VLOOKUP($D31,'[1]Girls Do Main Draw Prep'!$A$7:$V$23,4))</f>
        <v>0</v>
      </c>
      <c r="I31" s="47"/>
      <c r="J31" s="48"/>
      <c r="K31" s="68"/>
      <c r="L31" s="48">
        <v>84</v>
      </c>
      <c r="M31" s="49"/>
      <c r="N31" s="69"/>
      <c r="O31" s="68"/>
      <c r="P31" s="48"/>
      <c r="Q31" s="50"/>
      <c r="R31" s="51"/>
    </row>
    <row r="32" spans="1:18" s="52" customFormat="1" ht="9.6" customHeight="1">
      <c r="A32" s="54"/>
      <c r="B32" s="55"/>
      <c r="C32" s="55"/>
      <c r="D32" s="55"/>
      <c r="E32" s="43" t="str">
        <f>UPPER(IF($D31="","",VLOOKUP($D31,'[1]Girls Do Main Draw Prep'!$A$7:$V$23,7)))</f>
        <v>ARLENE</v>
      </c>
      <c r="F32" s="43" t="str">
        <f>IF($D31="","",VLOOKUP($D31,'[1]Girls Do Main Draw Prep'!$A$7:$V$23,8))</f>
        <v>Krishnadewi</v>
      </c>
      <c r="G32" s="66"/>
      <c r="H32" s="43">
        <f>IF($D31="","",VLOOKUP($D31,'[1]Girls Do Main Draw Prep'!$A$7:$V$23,9))</f>
        <v>0</v>
      </c>
      <c r="I32" s="56"/>
      <c r="J32" s="57" t="str">
        <f>IF(I32="a",E31,IF(I32="b",E33,""))</f>
        <v/>
      </c>
      <c r="K32" s="68"/>
      <c r="L32" s="48"/>
      <c r="M32" s="49"/>
      <c r="N32" s="48"/>
      <c r="O32" s="68"/>
      <c r="P32" s="48"/>
      <c r="Q32" s="50"/>
      <c r="R32" s="51"/>
    </row>
    <row r="33" spans="1:18" s="52" customFormat="1" ht="9.6" customHeight="1">
      <c r="A33" s="54"/>
      <c r="B33" s="55"/>
      <c r="C33" s="55"/>
      <c r="D33" s="72"/>
      <c r="E33" s="48"/>
      <c r="F33" s="48"/>
      <c r="G33" s="39"/>
      <c r="H33" s="48"/>
      <c r="I33" s="59"/>
      <c r="J33" s="60" t="str">
        <f>UPPER(IF(OR(I34="a",I34="as"),E31,IF(OR(I34="b",I34="bs"),E35,)))</f>
        <v>TEGUH IMAM</v>
      </c>
      <c r="K33" s="75"/>
      <c r="L33" s="48"/>
      <c r="M33" s="49"/>
      <c r="N33" s="48"/>
      <c r="O33" s="68"/>
      <c r="P33" s="48"/>
      <c r="Q33" s="50"/>
      <c r="R33" s="51"/>
    </row>
    <row r="34" spans="1:18" s="52" customFormat="1" ht="9.6" customHeight="1">
      <c r="A34" s="54"/>
      <c r="B34" s="55"/>
      <c r="C34" s="55"/>
      <c r="D34" s="72"/>
      <c r="E34" s="48"/>
      <c r="F34" s="48"/>
      <c r="G34" s="39"/>
      <c r="H34" s="62"/>
      <c r="I34" s="63" t="s">
        <v>48</v>
      </c>
      <c r="J34" s="64" t="str">
        <f>UPPER(IF(OR(I34="a",I34="as"),E32,IF(OR(I34="b",I34="bs"),E36,)))</f>
        <v>ASTUTI</v>
      </c>
      <c r="K34" s="56"/>
      <c r="L34" s="48"/>
      <c r="M34" s="49"/>
      <c r="N34" s="48"/>
      <c r="O34" s="68"/>
      <c r="P34" s="48"/>
      <c r="Q34" s="50"/>
      <c r="R34" s="51"/>
    </row>
    <row r="35" spans="1:18" s="52" customFormat="1" ht="9.6" customHeight="1">
      <c r="A35" s="54">
        <v>8</v>
      </c>
      <c r="B35" s="43">
        <f>IF($D35="","",VLOOKUP($D35,'[1]Girls Do Main Draw Prep'!$A$7:$V$23,20))</f>
        <v>0</v>
      </c>
      <c r="C35" s="43">
        <f>IF($D35="","",VLOOKUP($D35,'[1]Girls Do Main Draw Prep'!$A$7:$V$23,21))</f>
        <v>0</v>
      </c>
      <c r="D35" s="44">
        <v>3</v>
      </c>
      <c r="E35" s="43" t="str">
        <f>UPPER(IF($D35="","",VLOOKUP($D35,'[1]Girls Do Main Draw Prep'!$A$7:$V$23,2)))</f>
        <v>TEGUH IMAM</v>
      </c>
      <c r="F35" s="43" t="str">
        <f>IF($D35="","",VLOOKUP($D35,'[1]Girls Do Main Draw Prep'!$A$7:$V$23,3))</f>
        <v>Santosa</v>
      </c>
      <c r="G35" s="66"/>
      <c r="H35" s="43">
        <f>IF($D35="","",VLOOKUP($D35,'[1]Girls Do Main Draw Prep'!$A$7:$V$23,4))</f>
        <v>0</v>
      </c>
      <c r="I35" s="67"/>
      <c r="J35" s="48">
        <v>81</v>
      </c>
      <c r="K35" s="49"/>
      <c r="L35" s="69"/>
      <c r="M35" s="61"/>
      <c r="N35" s="48"/>
      <c r="O35" s="68"/>
      <c r="P35" s="48"/>
      <c r="Q35" s="50"/>
      <c r="R35" s="51"/>
    </row>
    <row r="36" spans="1:18" s="52" customFormat="1" ht="9.6" customHeight="1">
      <c r="A36" s="54"/>
      <c r="B36" s="55"/>
      <c r="C36" s="55"/>
      <c r="D36" s="55"/>
      <c r="E36" s="43" t="str">
        <f>UPPER(IF($D35="","",VLOOKUP($D35,'[1]Girls Do Main Draw Prep'!$A$7:$V$23,7)))</f>
        <v>ASTUTI</v>
      </c>
      <c r="F36" s="43" t="str">
        <f>IF($D35="","",VLOOKUP($D35,'[1]Girls Do Main Draw Prep'!$A$7:$V$23,8))</f>
        <v>Djuhaiz</v>
      </c>
      <c r="G36" s="66"/>
      <c r="H36" s="43">
        <f>IF($D35="","",VLOOKUP($D35,'[1]Girls Do Main Draw Prep'!$A$7:$V$23,9))</f>
        <v>3</v>
      </c>
      <c r="I36" s="56"/>
      <c r="J36" s="48"/>
      <c r="K36" s="49"/>
      <c r="L36" s="70"/>
      <c r="M36" s="71"/>
      <c r="N36" s="48"/>
      <c r="O36" s="68"/>
      <c r="P36" s="48"/>
      <c r="Q36" s="50"/>
      <c r="R36" s="51"/>
    </row>
    <row r="37" spans="1:18" s="52" customFormat="1" ht="9.6" customHeight="1">
      <c r="A37" s="54"/>
      <c r="B37" s="55"/>
      <c r="C37" s="55"/>
      <c r="D37" s="72"/>
      <c r="E37" s="48"/>
      <c r="F37" s="48"/>
      <c r="G37" s="39"/>
      <c r="H37" s="48"/>
      <c r="I37" s="73"/>
      <c r="J37" s="48"/>
      <c r="K37" s="49"/>
      <c r="L37" s="48"/>
      <c r="M37" s="49"/>
      <c r="N37" s="49"/>
      <c r="O37" s="59"/>
      <c r="P37" s="60" t="str">
        <f>UPPER(IF(OR(O38="a",O38="as"),N21,IF(OR(O38="b",O38="bs"),N53,)))</f>
        <v>ERWIN</v>
      </c>
      <c r="Q37" s="77"/>
      <c r="R37" s="51"/>
    </row>
    <row r="38" spans="1:18" s="52" customFormat="1" ht="9.6" customHeight="1">
      <c r="A38" s="54"/>
      <c r="B38" s="55"/>
      <c r="C38" s="55"/>
      <c r="D38" s="72"/>
      <c r="E38" s="48"/>
      <c r="F38" s="48"/>
      <c r="G38" s="39"/>
      <c r="H38" s="48"/>
      <c r="I38" s="73"/>
      <c r="J38" s="48"/>
      <c r="K38" s="49"/>
      <c r="L38" s="48"/>
      <c r="M38" s="49"/>
      <c r="N38" s="62"/>
      <c r="O38" s="63" t="s">
        <v>18</v>
      </c>
      <c r="P38" s="64" t="str">
        <f>UPPER(IF(OR(O38="a",O38="as"),N22,IF(OR(O38="b",O38="bs"),N54,)))</f>
        <v>VIVI SOFIANA</v>
      </c>
      <c r="Q38" s="78"/>
      <c r="R38" s="51"/>
    </row>
    <row r="39" spans="1:18" s="52" customFormat="1" ht="9.6" customHeight="1">
      <c r="A39" s="54">
        <v>9</v>
      </c>
      <c r="B39" s="43">
        <f>IF($D39="","",VLOOKUP($D39,'[1]Girls Do Main Draw Prep'!$A$7:$V$23,20))</f>
        <v>0</v>
      </c>
      <c r="C39" s="43">
        <f>IF($D39="","",VLOOKUP($D39,'[1]Girls Do Main Draw Prep'!$A$7:$V$23,21))</f>
        <v>0</v>
      </c>
      <c r="D39" s="44">
        <v>4</v>
      </c>
      <c r="E39" s="43" t="str">
        <f>UPPER(IF($D39="","",VLOOKUP($D39,'[1]Girls Do Main Draw Prep'!$A$7:$V$23,2)))</f>
        <v>MARSUDI</v>
      </c>
      <c r="F39" s="43">
        <f>IF($D39="","",VLOOKUP($D39,'[1]Girls Do Main Draw Prep'!$A$7:$V$23,3))</f>
        <v>0</v>
      </c>
      <c r="G39" s="66"/>
      <c r="H39" s="43">
        <f>IF($D39="","",VLOOKUP($D39,'[1]Girls Do Main Draw Prep'!$A$7:$V$23,4))</f>
        <v>0</v>
      </c>
      <c r="I39" s="47"/>
      <c r="J39" s="48"/>
      <c r="K39" s="49"/>
      <c r="L39" s="48"/>
      <c r="M39" s="49"/>
      <c r="N39" s="48"/>
      <c r="O39" s="68"/>
      <c r="P39" s="55">
        <v>82</v>
      </c>
      <c r="Q39" s="50"/>
      <c r="R39" s="51"/>
    </row>
    <row r="40" spans="1:18" s="52" customFormat="1" ht="9.6" customHeight="1">
      <c r="A40" s="54"/>
      <c r="B40" s="55"/>
      <c r="C40" s="55"/>
      <c r="D40" s="55"/>
      <c r="E40" s="43" t="str">
        <f>UPPER(IF($D39="","",VLOOKUP($D39,'[1]Girls Do Main Draw Prep'!$A$7:$V$23,7)))</f>
        <v>PATRICIA</v>
      </c>
      <c r="F40" s="43" t="str">
        <f>IF($D39="","",VLOOKUP($D39,'[1]Girls Do Main Draw Prep'!$A$7:$V$23,8))</f>
        <v>Imanuela</v>
      </c>
      <c r="G40" s="66"/>
      <c r="H40" s="43">
        <f>IF($D39="","",VLOOKUP($D39,'[1]Girls Do Main Draw Prep'!$A$7:$V$23,9))</f>
        <v>4</v>
      </c>
      <c r="I40" s="56"/>
      <c r="J40" s="57" t="str">
        <f>IF(I40="a",E39,IF(I40="b",E41,""))</f>
        <v/>
      </c>
      <c r="K40" s="49"/>
      <c r="L40" s="48"/>
      <c r="M40" s="49"/>
      <c r="N40" s="48"/>
      <c r="O40" s="68"/>
      <c r="P40" s="70"/>
      <c r="Q40" s="79"/>
      <c r="R40" s="51"/>
    </row>
    <row r="41" spans="1:18" s="52" customFormat="1" ht="9.6" customHeight="1">
      <c r="A41" s="54"/>
      <c r="B41" s="55"/>
      <c r="C41" s="55"/>
      <c r="D41" s="72"/>
      <c r="E41" s="48"/>
      <c r="F41" s="48"/>
      <c r="G41" s="39"/>
      <c r="H41" s="48"/>
      <c r="I41" s="59"/>
      <c r="J41" s="60" t="str">
        <f>UPPER(IF(OR(I42="a",I42="as"),E39,IF(OR(I42="b",I42="bs"),E43,)))</f>
        <v>MARSUDI</v>
      </c>
      <c r="K41" s="61"/>
      <c r="L41" s="48"/>
      <c r="M41" s="49"/>
      <c r="N41" s="48"/>
      <c r="O41" s="68"/>
      <c r="P41" s="48"/>
      <c r="Q41" s="50"/>
      <c r="R41" s="51"/>
    </row>
    <row r="42" spans="1:18" s="52" customFormat="1" ht="9.6" customHeight="1">
      <c r="A42" s="54"/>
      <c r="B42" s="55"/>
      <c r="C42" s="55"/>
      <c r="D42" s="72"/>
      <c r="E42" s="48"/>
      <c r="F42" s="48"/>
      <c r="G42" s="39"/>
      <c r="H42" s="62"/>
      <c r="I42" s="63" t="s">
        <v>18</v>
      </c>
      <c r="J42" s="64" t="str">
        <f>UPPER(IF(OR(I42="a",I42="as"),E40,IF(OR(I42="b",I42="bs"),E44,)))</f>
        <v>PATRICIA</v>
      </c>
      <c r="K42" s="65"/>
      <c r="L42" s="48"/>
      <c r="M42" s="49"/>
      <c r="N42" s="48"/>
      <c r="O42" s="68"/>
      <c r="P42" s="48"/>
      <c r="Q42" s="50"/>
      <c r="R42" s="51"/>
    </row>
    <row r="43" spans="1:18" s="52" customFormat="1" ht="9.6" customHeight="1">
      <c r="A43" s="54">
        <v>10</v>
      </c>
      <c r="B43" s="43">
        <f>IF($D43="","",VLOOKUP($D43,'[1]Girls Do Main Draw Prep'!$A$7:$V$23,20))</f>
        <v>0</v>
      </c>
      <c r="C43" s="43">
        <f>IF($D43="","",VLOOKUP($D43,'[1]Girls Do Main Draw Prep'!$A$7:$V$23,21))</f>
        <v>0</v>
      </c>
      <c r="D43" s="44">
        <v>7</v>
      </c>
      <c r="E43" s="43" t="str">
        <f>UPPER(IF($D43="","",VLOOKUP($D43,'[1]Girls Do Main Draw Prep'!$A$7:$V$23,2)))</f>
        <v>ARIEF</v>
      </c>
      <c r="F43" s="43" t="str">
        <f>IF($D43="","",VLOOKUP($D43,'[1]Girls Do Main Draw Prep'!$A$7:$V$23,3))</f>
        <v>Pramuhanto</v>
      </c>
      <c r="G43" s="66"/>
      <c r="H43" s="43">
        <f>IF($D43="","",VLOOKUP($D43,'[1]Girls Do Main Draw Prep'!$A$7:$V$23,4))</f>
        <v>0</v>
      </c>
      <c r="I43" s="67"/>
      <c r="J43" s="48">
        <v>83</v>
      </c>
      <c r="K43" s="68"/>
      <c r="L43" s="69"/>
      <c r="M43" s="61"/>
      <c r="N43" s="48"/>
      <c r="O43" s="68"/>
      <c r="P43" s="48"/>
      <c r="Q43" s="50"/>
      <c r="R43" s="51"/>
    </row>
    <row r="44" spans="1:18" s="52" customFormat="1" ht="9.6" customHeight="1">
      <c r="A44" s="54"/>
      <c r="B44" s="55"/>
      <c r="C44" s="55"/>
      <c r="D44" s="55"/>
      <c r="E44" s="43" t="str">
        <f>UPPER(IF($D43="","",VLOOKUP($D43,'[1]Girls Do Main Draw Prep'!$A$7:$V$23,7)))</f>
        <v>BAROKAH SRI</v>
      </c>
      <c r="F44" s="43" t="str">
        <f>IF($D43="","",VLOOKUP($D43,'[1]Girls Do Main Draw Prep'!$A$7:$V$23,8))</f>
        <v>Utami</v>
      </c>
      <c r="G44" s="66"/>
      <c r="H44" s="43">
        <f>IF($D43="","",VLOOKUP($D43,'[1]Girls Do Main Draw Prep'!$A$7:$V$23,9))</f>
        <v>0</v>
      </c>
      <c r="I44" s="56"/>
      <c r="J44" s="48"/>
      <c r="K44" s="68"/>
      <c r="L44" s="70"/>
      <c r="M44" s="71"/>
      <c r="N44" s="48"/>
      <c r="O44" s="68"/>
      <c r="P44" s="48"/>
      <c r="Q44" s="50"/>
      <c r="R44" s="51"/>
    </row>
    <row r="45" spans="1:18" s="52" customFormat="1" ht="9.6" customHeight="1">
      <c r="A45" s="54"/>
      <c r="B45" s="55"/>
      <c r="C45" s="55"/>
      <c r="D45" s="72"/>
      <c r="E45" s="48"/>
      <c r="F45" s="48"/>
      <c r="G45" s="39"/>
      <c r="H45" s="48"/>
      <c r="I45" s="73"/>
      <c r="J45" s="48"/>
      <c r="K45" s="59"/>
      <c r="L45" s="60" t="str">
        <f>UPPER(IF(OR(K46="a",K46="as"),J41,IF(OR(K46="b",K46="bs"),J49,)))</f>
        <v>MARSUDI</v>
      </c>
      <c r="M45" s="49"/>
      <c r="N45" s="48"/>
      <c r="O45" s="68"/>
      <c r="P45" s="48"/>
      <c r="Q45" s="50"/>
      <c r="R45" s="51"/>
    </row>
    <row r="46" spans="1:18" s="52" customFormat="1" ht="9.6" customHeight="1">
      <c r="A46" s="54"/>
      <c r="B46" s="55"/>
      <c r="C46" s="55"/>
      <c r="D46" s="72"/>
      <c r="E46" s="48"/>
      <c r="F46" s="48"/>
      <c r="G46" s="39"/>
      <c r="H46" s="48"/>
      <c r="I46" s="73"/>
      <c r="J46" s="62"/>
      <c r="K46" s="63" t="s">
        <v>18</v>
      </c>
      <c r="L46" s="64" t="str">
        <f>UPPER(IF(OR(K46="a",K46="as"),J42,IF(OR(K46="b",K46="bs"),J50,)))</f>
        <v>PATRICIA</v>
      </c>
      <c r="M46" s="65"/>
      <c r="N46" s="48"/>
      <c r="O46" s="68"/>
      <c r="P46" s="48"/>
      <c r="Q46" s="50"/>
      <c r="R46" s="51"/>
    </row>
    <row r="47" spans="1:18" s="52" customFormat="1" ht="9.6" customHeight="1">
      <c r="A47" s="54">
        <v>11</v>
      </c>
      <c r="B47" s="43">
        <f>IF($D47="","",VLOOKUP($D47,'[1]Girls Do Main Draw Prep'!$A$7:$V$23,20))</f>
        <v>0</v>
      </c>
      <c r="C47" s="43">
        <f>IF($D47="","",VLOOKUP($D47,'[1]Girls Do Main Draw Prep'!$A$7:$V$23,21))</f>
        <v>0</v>
      </c>
      <c r="D47" s="44">
        <v>14</v>
      </c>
      <c r="E47" s="43" t="str">
        <f>UPPER(IF($D47="","",VLOOKUP($D47,'[1]Girls Do Main Draw Prep'!$A$7:$V$23,2)))</f>
        <v>WAWAN</v>
      </c>
      <c r="F47" s="43" t="str">
        <f>IF($D47="","",VLOOKUP($D47,'[1]Girls Do Main Draw Prep'!$A$7:$V$23,3))</f>
        <v>Hernawan</v>
      </c>
      <c r="G47" s="66"/>
      <c r="H47" s="43">
        <f>IF($D47="","",VLOOKUP($D47,'[1]Girls Do Main Draw Prep'!$A$7:$V$23,4))</f>
        <v>0</v>
      </c>
      <c r="I47" s="47"/>
      <c r="J47" s="48"/>
      <c r="K47" s="68"/>
      <c r="L47" s="48">
        <v>83</v>
      </c>
      <c r="M47" s="68"/>
      <c r="N47" s="69"/>
      <c r="O47" s="68"/>
      <c r="P47" s="48"/>
      <c r="Q47" s="50"/>
      <c r="R47" s="51"/>
    </row>
    <row r="48" spans="1:18" s="52" customFormat="1" ht="9.6" customHeight="1">
      <c r="A48" s="54"/>
      <c r="B48" s="55"/>
      <c r="C48" s="55"/>
      <c r="D48" s="55"/>
      <c r="E48" s="43" t="str">
        <f>UPPER(IF($D47="","",VLOOKUP($D47,'[1]Girls Do Main Draw Prep'!$A$7:$V$23,7)))</f>
        <v xml:space="preserve">ELZA </v>
      </c>
      <c r="F48" s="43" t="str">
        <f>IF($D47="","",VLOOKUP($D47,'[1]Girls Do Main Draw Prep'!$A$7:$V$23,8))</f>
        <v>Amir</v>
      </c>
      <c r="G48" s="66"/>
      <c r="H48" s="43">
        <f>IF($D47="","",VLOOKUP($D47,'[1]Girls Do Main Draw Prep'!$A$7:$V$23,9))</f>
        <v>0</v>
      </c>
      <c r="I48" s="56"/>
      <c r="J48" s="57" t="str">
        <f>IF(I48="a",E47,IF(I48="b",E49,""))</f>
        <v/>
      </c>
      <c r="K48" s="68"/>
      <c r="L48" s="48"/>
      <c r="M48" s="68"/>
      <c r="N48" s="48"/>
      <c r="O48" s="68"/>
      <c r="P48" s="48"/>
      <c r="Q48" s="50"/>
      <c r="R48" s="51"/>
    </row>
    <row r="49" spans="1:18" s="52" customFormat="1" ht="9.6" customHeight="1">
      <c r="A49" s="54"/>
      <c r="B49" s="55"/>
      <c r="C49" s="55"/>
      <c r="D49" s="55"/>
      <c r="E49" s="48"/>
      <c r="F49" s="48"/>
      <c r="G49" s="39"/>
      <c r="H49" s="48"/>
      <c r="I49" s="59"/>
      <c r="J49" s="60" t="str">
        <f>UPPER(IF(OR(I50="a",I50="as"),E47,IF(OR(I50="b",I50="bs"),E51,)))</f>
        <v>WAWAN</v>
      </c>
      <c r="K49" s="75"/>
      <c r="L49" s="48"/>
      <c r="M49" s="68"/>
      <c r="N49" s="48"/>
      <c r="O49" s="68"/>
      <c r="P49" s="48"/>
      <c r="Q49" s="50"/>
      <c r="R49" s="51"/>
    </row>
    <row r="50" spans="1:18" s="52" customFormat="1" ht="9.6" customHeight="1">
      <c r="A50" s="54"/>
      <c r="B50" s="55"/>
      <c r="C50" s="55"/>
      <c r="D50" s="55"/>
      <c r="E50" s="48"/>
      <c r="F50" s="48"/>
      <c r="G50" s="39"/>
      <c r="H50" s="62"/>
      <c r="I50" s="63" t="s">
        <v>18</v>
      </c>
      <c r="J50" s="64" t="str">
        <f>UPPER(IF(OR(I50="a",I50="as"),E48,IF(OR(I50="b",I50="bs"),E52,)))</f>
        <v xml:space="preserve">ELZA </v>
      </c>
      <c r="K50" s="56"/>
      <c r="L50" s="48"/>
      <c r="M50" s="68"/>
      <c r="N50" s="48"/>
      <c r="O50" s="68"/>
      <c r="P50" s="48"/>
      <c r="Q50" s="50"/>
      <c r="R50" s="51"/>
    </row>
    <row r="51" spans="1:18" s="52" customFormat="1" ht="9.6" customHeight="1">
      <c r="A51" s="42">
        <v>12</v>
      </c>
      <c r="B51" s="43">
        <f>IF($D51="","",VLOOKUP($D51,'[1]Girls Do Main Draw Prep'!$A$7:$V$23,20))</f>
        <v>0</v>
      </c>
      <c r="C51" s="43">
        <f>IF($D51="","",VLOOKUP($D51,'[1]Girls Do Main Draw Prep'!$A$7:$V$23,21))</f>
        <v>0</v>
      </c>
      <c r="D51" s="44">
        <v>6</v>
      </c>
      <c r="E51" s="45" t="str">
        <f>UPPER(IF($D51="","",VLOOKUP($D51,'[1]Girls Do Main Draw Prep'!$A$7:$V$23,2)))</f>
        <v>DANIEL</v>
      </c>
      <c r="F51" s="45" t="str">
        <f>IF($D51="","",VLOOKUP($D51,'[1]Girls Do Main Draw Prep'!$A$7:$V$23,3))</f>
        <v>Adipradipto</v>
      </c>
      <c r="G51" s="46"/>
      <c r="H51" s="45">
        <f>IF($D51="","",VLOOKUP($D51,'[1]Girls Do Main Draw Prep'!$A$7:$V$23,4))</f>
        <v>0</v>
      </c>
      <c r="I51" s="67"/>
      <c r="J51" s="48">
        <v>97</v>
      </c>
      <c r="K51" s="49"/>
      <c r="L51" s="69"/>
      <c r="M51" s="75"/>
      <c r="N51" s="48"/>
      <c r="O51" s="68"/>
      <c r="P51" s="48"/>
      <c r="Q51" s="50"/>
      <c r="R51" s="51"/>
    </row>
    <row r="52" spans="1:18" s="52" customFormat="1" ht="9.6" customHeight="1">
      <c r="A52" s="54"/>
      <c r="B52" s="55"/>
      <c r="C52" s="55"/>
      <c r="D52" s="55"/>
      <c r="E52" s="45" t="str">
        <f>UPPER(IF($D51="","",VLOOKUP($D51,'[1]Girls Do Main Draw Prep'!$A$7:$V$23,7)))</f>
        <v>ARLENE</v>
      </c>
      <c r="F52" s="45" t="str">
        <f>IF($D51="","",VLOOKUP($D51,'[1]Girls Do Main Draw Prep'!$A$7:$V$23,8))</f>
        <v>Dupe</v>
      </c>
      <c r="G52" s="46"/>
      <c r="H52" s="45">
        <f>IF($D51="","",VLOOKUP($D51,'[1]Girls Do Main Draw Prep'!$A$7:$V$23,9))</f>
        <v>0</v>
      </c>
      <c r="I52" s="56"/>
      <c r="J52" s="48"/>
      <c r="K52" s="49"/>
      <c r="L52" s="70"/>
      <c r="M52" s="76"/>
      <c r="N52" s="48"/>
      <c r="O52" s="68"/>
      <c r="P52" s="48"/>
      <c r="Q52" s="50"/>
      <c r="R52" s="51"/>
    </row>
    <row r="53" spans="1:18" s="52" customFormat="1" ht="9.6" customHeight="1">
      <c r="A53" s="54"/>
      <c r="B53" s="55"/>
      <c r="C53" s="55"/>
      <c r="D53" s="55"/>
      <c r="E53" s="48"/>
      <c r="F53" s="48"/>
      <c r="G53" s="39"/>
      <c r="H53" s="48"/>
      <c r="I53" s="73"/>
      <c r="J53" s="48"/>
      <c r="K53" s="49"/>
      <c r="L53" s="48"/>
      <c r="M53" s="59"/>
      <c r="N53" s="60" t="str">
        <f>UPPER(IF(OR(M54="a",M54="as"),L45,IF(OR(M54="b",M54="bs"),L61,)))</f>
        <v>GILBERT</v>
      </c>
      <c r="O53" s="68"/>
      <c r="P53" s="48"/>
      <c r="Q53" s="50"/>
      <c r="R53" s="51"/>
    </row>
    <row r="54" spans="1:18" s="52" customFormat="1" ht="9.6" customHeight="1">
      <c r="A54" s="54"/>
      <c r="B54" s="55"/>
      <c r="C54" s="55"/>
      <c r="D54" s="55"/>
      <c r="E54" s="48"/>
      <c r="F54" s="48"/>
      <c r="G54" s="39"/>
      <c r="H54" s="48"/>
      <c r="I54" s="73"/>
      <c r="J54" s="48"/>
      <c r="K54" s="49"/>
      <c r="L54" s="62"/>
      <c r="M54" s="63" t="s">
        <v>48</v>
      </c>
      <c r="N54" s="64" t="str">
        <f>UPPER(IF(OR(M54="a",M54="as"),L46,IF(OR(M54="b",M54="bs"),L62,)))</f>
        <v>FERITA</v>
      </c>
      <c r="O54" s="56"/>
      <c r="P54" s="48"/>
      <c r="Q54" s="50"/>
      <c r="R54" s="51"/>
    </row>
    <row r="55" spans="1:18" s="52" customFormat="1" ht="9.6" customHeight="1">
      <c r="A55" s="54">
        <v>13</v>
      </c>
      <c r="B55" s="43">
        <f>IF($D55="","",VLOOKUP($D55,'[1]Girls Do Main Draw Prep'!$A$7:$V$23,20))</f>
        <v>0</v>
      </c>
      <c r="C55" s="43">
        <f>IF($D55="","",VLOOKUP($D55,'[1]Girls Do Main Draw Prep'!$A$7:$V$23,21))</f>
        <v>0</v>
      </c>
      <c r="D55" s="44">
        <v>16</v>
      </c>
      <c r="E55" s="43" t="str">
        <f>UPPER(IF($D55="","",VLOOKUP($D55,'[1]Girls Do Main Draw Prep'!$A$7:$V$23,2)))</f>
        <v>AFRIZAL</v>
      </c>
      <c r="F55" s="43">
        <f>IF($D55="","",VLOOKUP($D55,'[1]Girls Do Main Draw Prep'!$A$7:$V$23,3))</f>
        <v>0</v>
      </c>
      <c r="G55" s="66"/>
      <c r="H55" s="43">
        <f>IF($D55="","",VLOOKUP($D55,'[1]Girls Do Main Draw Prep'!$A$7:$V$23,4))</f>
        <v>0</v>
      </c>
      <c r="I55" s="47"/>
      <c r="J55" s="48"/>
      <c r="K55" s="49"/>
      <c r="L55" s="48"/>
      <c r="M55" s="68"/>
      <c r="N55" s="48">
        <v>81</v>
      </c>
      <c r="O55" s="49"/>
      <c r="P55" s="48"/>
      <c r="Q55" s="50"/>
      <c r="R55" s="51"/>
    </row>
    <row r="56" spans="1:18" s="52" customFormat="1" ht="9.6" customHeight="1">
      <c r="A56" s="54"/>
      <c r="B56" s="55"/>
      <c r="C56" s="55"/>
      <c r="D56" s="55"/>
      <c r="E56" s="43" t="str">
        <f>UPPER(IF($D55="","",VLOOKUP($D55,'[1]Girls Do Main Draw Prep'!$A$7:$V$23,7)))</f>
        <v>RINA</v>
      </c>
      <c r="F56" s="43">
        <f>IF($D55="","",VLOOKUP($D55,'[1]Girls Do Main Draw Prep'!$A$7:$V$23,8))</f>
        <v>0</v>
      </c>
      <c r="G56" s="66"/>
      <c r="H56" s="43">
        <f>IF($D55="","",VLOOKUP($D55,'[1]Girls Do Main Draw Prep'!$A$7:$V$23,9))</f>
        <v>0</v>
      </c>
      <c r="I56" s="56"/>
      <c r="J56" s="57" t="str">
        <f>IF(I56="a",E55,IF(I56="b",E57,""))</f>
        <v/>
      </c>
      <c r="K56" s="49"/>
      <c r="L56" s="48"/>
      <c r="M56" s="68"/>
      <c r="N56" s="48"/>
      <c r="O56" s="49"/>
      <c r="P56" s="48"/>
      <c r="Q56" s="50"/>
      <c r="R56" s="51"/>
    </row>
    <row r="57" spans="1:18" s="52" customFormat="1" ht="9.6" customHeight="1">
      <c r="A57" s="54"/>
      <c r="B57" s="55"/>
      <c r="C57" s="55"/>
      <c r="D57" s="72"/>
      <c r="E57" s="48"/>
      <c r="F57" s="48"/>
      <c r="G57" s="39"/>
      <c r="H57" s="48"/>
      <c r="I57" s="59"/>
      <c r="J57" s="60" t="str">
        <f>UPPER(IF(OR(I58="a",I58="as"),E55,IF(OR(I58="b",I58="bs"),E59,)))</f>
        <v>AFRIZAL</v>
      </c>
      <c r="K57" s="61"/>
      <c r="L57" s="48"/>
      <c r="M57" s="68"/>
      <c r="N57" s="48"/>
      <c r="O57" s="49"/>
      <c r="P57" s="48"/>
      <c r="Q57" s="50"/>
      <c r="R57" s="51"/>
    </row>
    <row r="58" spans="1:18" s="52" customFormat="1" ht="9.6" customHeight="1">
      <c r="A58" s="54"/>
      <c r="B58" s="55"/>
      <c r="C58" s="55"/>
      <c r="D58" s="72"/>
      <c r="E58" s="48"/>
      <c r="F58" s="48"/>
      <c r="G58" s="39"/>
      <c r="H58" s="62"/>
      <c r="I58" s="63" t="s">
        <v>18</v>
      </c>
      <c r="J58" s="64" t="str">
        <f>UPPER(IF(OR(I58="a",I58="as"),E56,IF(OR(I58="b",I58="bs"),E60,)))</f>
        <v>RINA</v>
      </c>
      <c r="K58" s="65"/>
      <c r="L58" s="48"/>
      <c r="M58" s="68"/>
      <c r="N58" s="48"/>
      <c r="O58" s="49"/>
      <c r="P58" s="48"/>
      <c r="Q58" s="50"/>
      <c r="R58" s="51"/>
    </row>
    <row r="59" spans="1:18" s="52" customFormat="1" ht="9.6" customHeight="1">
      <c r="A59" s="54">
        <v>14</v>
      </c>
      <c r="B59" s="43">
        <f>IF($D59="","",VLOOKUP($D59,'[1]Girls Do Main Draw Prep'!$A$7:$V$23,20))</f>
        <v>0</v>
      </c>
      <c r="C59" s="43">
        <f>IF($D59="","",VLOOKUP($D59,'[1]Girls Do Main Draw Prep'!$A$7:$V$23,21))</f>
        <v>0</v>
      </c>
      <c r="D59" s="44">
        <v>13</v>
      </c>
      <c r="E59" s="43" t="str">
        <f>UPPER(IF($D59="","",VLOOKUP($D59,'[1]Girls Do Main Draw Prep'!$A$7:$V$23,2)))</f>
        <v>KOKO EFRAIM</v>
      </c>
      <c r="F59" s="43" t="str">
        <f>IF($D59="","",VLOOKUP($D59,'[1]Girls Do Main Draw Prep'!$A$7:$V$23,3))</f>
        <v>Hutabarat</v>
      </c>
      <c r="G59" s="66"/>
      <c r="H59" s="43">
        <f>IF($D59="","",VLOOKUP($D59,'[1]Girls Do Main Draw Prep'!$A$7:$V$23,4))</f>
        <v>0</v>
      </c>
      <c r="I59" s="67"/>
      <c r="J59" s="48">
        <v>85</v>
      </c>
      <c r="K59" s="68"/>
      <c r="L59" s="69"/>
      <c r="M59" s="75"/>
      <c r="N59" s="48"/>
      <c r="O59" s="49"/>
      <c r="P59" s="48"/>
      <c r="Q59" s="50"/>
      <c r="R59" s="51"/>
    </row>
    <row r="60" spans="1:18" s="52" customFormat="1" ht="9.6" customHeight="1">
      <c r="A60" s="54"/>
      <c r="B60" s="55"/>
      <c r="C60" s="55"/>
      <c r="D60" s="55"/>
      <c r="E60" s="43" t="str">
        <f>UPPER(IF($D59="","",VLOOKUP($D59,'[1]Girls Do Main Draw Prep'!$A$7:$V$23,7)))</f>
        <v>MUTIA</v>
      </c>
      <c r="F60" s="43" t="str">
        <f>IF($D59="","",VLOOKUP($D59,'[1]Girls Do Main Draw Prep'!$A$7:$V$23,8))</f>
        <v>AR</v>
      </c>
      <c r="G60" s="66"/>
      <c r="H60" s="43">
        <f>IF($D59="","",VLOOKUP($D59,'[1]Girls Do Main Draw Prep'!$A$7:$V$23,9))</f>
        <v>0</v>
      </c>
      <c r="I60" s="56"/>
      <c r="J60" s="48"/>
      <c r="K60" s="68"/>
      <c r="L60" s="70"/>
      <c r="M60" s="76"/>
      <c r="N60" s="48"/>
      <c r="O60" s="49"/>
      <c r="P60" s="48"/>
      <c r="Q60" s="50"/>
      <c r="R60" s="51"/>
    </row>
    <row r="61" spans="1:18" s="52" customFormat="1" ht="9.6" customHeight="1">
      <c r="A61" s="54"/>
      <c r="B61" s="55"/>
      <c r="C61" s="55"/>
      <c r="D61" s="72"/>
      <c r="E61" s="48"/>
      <c r="F61" s="48"/>
      <c r="G61" s="39"/>
      <c r="H61" s="48"/>
      <c r="I61" s="73"/>
      <c r="J61" s="48"/>
      <c r="K61" s="59"/>
      <c r="L61" s="60" t="str">
        <f>UPPER(IF(OR(K62="a",K62="as"),J57,IF(OR(K62="b",K62="bs"),J65,)))</f>
        <v>GILBERT</v>
      </c>
      <c r="M61" s="68"/>
      <c r="N61" s="48"/>
      <c r="O61" s="49"/>
      <c r="P61" s="48"/>
      <c r="Q61" s="50"/>
      <c r="R61" s="51"/>
    </row>
    <row r="62" spans="1:18" s="52" customFormat="1" ht="9.6" customHeight="1">
      <c r="A62" s="54"/>
      <c r="B62" s="55"/>
      <c r="C62" s="55"/>
      <c r="D62" s="72"/>
      <c r="E62" s="48"/>
      <c r="F62" s="48"/>
      <c r="G62" s="39"/>
      <c r="H62" s="48"/>
      <c r="I62" s="73"/>
      <c r="J62" s="62"/>
      <c r="K62" s="63" t="s">
        <v>48</v>
      </c>
      <c r="L62" s="64" t="str">
        <f>UPPER(IF(OR(K62="a",K62="as"),J58,IF(OR(K62="b",K62="bs"),J66,)))</f>
        <v>FERITA</v>
      </c>
      <c r="M62" s="56"/>
      <c r="N62" s="48"/>
      <c r="O62" s="49"/>
      <c r="P62" s="48"/>
      <c r="Q62" s="50"/>
      <c r="R62" s="51"/>
    </row>
    <row r="63" spans="1:18" s="52" customFormat="1" ht="9.6" customHeight="1">
      <c r="A63" s="54">
        <v>15</v>
      </c>
      <c r="B63" s="43">
        <f>IF($D63="","",VLOOKUP($D63,'[1]Girls Do Main Draw Prep'!$A$7:$V$23,20))</f>
        <v>0</v>
      </c>
      <c r="C63" s="43">
        <f>IF($D63="","",VLOOKUP($D63,'[1]Girls Do Main Draw Prep'!$A$7:$V$23,21))</f>
        <v>0</v>
      </c>
      <c r="D63" s="44">
        <v>12</v>
      </c>
      <c r="E63" s="43" t="str">
        <f>UPPER(IF($D63="","",VLOOKUP($D63,'[1]Girls Do Main Draw Prep'!$A$7:$V$23,2)))</f>
        <v xml:space="preserve">SYAWALIANTO </v>
      </c>
      <c r="F63" s="43" t="str">
        <f>IF($D63="","",VLOOKUP($D63,'[1]Girls Do Main Draw Prep'!$A$7:$V$23,3))</f>
        <v>Rahmaputro</v>
      </c>
      <c r="G63" s="66"/>
      <c r="H63" s="43">
        <f>IF($D63="","",VLOOKUP($D63,'[1]Girls Do Main Draw Prep'!$A$7:$V$23,4))</f>
        <v>0</v>
      </c>
      <c r="I63" s="47"/>
      <c r="J63" s="48"/>
      <c r="K63" s="68"/>
      <c r="L63" s="48" t="s">
        <v>113</v>
      </c>
      <c r="M63" s="49"/>
      <c r="N63" s="69"/>
      <c r="O63" s="49"/>
      <c r="P63" s="48"/>
      <c r="Q63" s="50"/>
      <c r="R63" s="51"/>
    </row>
    <row r="64" spans="1:18" s="52" customFormat="1" ht="9.6" customHeight="1">
      <c r="A64" s="54"/>
      <c r="B64" s="55"/>
      <c r="C64" s="55"/>
      <c r="D64" s="55"/>
      <c r="E64" s="43" t="str">
        <f>UPPER(IF($D63="","",VLOOKUP($D63,'[1]Girls Do Main Draw Prep'!$A$7:$V$23,7)))</f>
        <v>SALSALIA</v>
      </c>
      <c r="F64" s="43">
        <f>IF($D63="","",VLOOKUP($D63,'[1]Girls Do Main Draw Prep'!$A$7:$V$23,8))</f>
        <v>0</v>
      </c>
      <c r="G64" s="66"/>
      <c r="H64" s="43">
        <f>IF($D63="","",VLOOKUP($D63,'[1]Girls Do Main Draw Prep'!$A$7:$V$23,9))</f>
        <v>0</v>
      </c>
      <c r="I64" s="56"/>
      <c r="J64" s="57" t="str">
        <f>IF(I64="a",E63,IF(I64="b",E65,""))</f>
        <v/>
      </c>
      <c r="K64" s="68"/>
      <c r="L64" s="48"/>
      <c r="M64" s="49"/>
      <c r="N64" s="48"/>
      <c r="O64" s="49"/>
      <c r="P64" s="48"/>
      <c r="Q64" s="50"/>
      <c r="R64" s="51"/>
    </row>
    <row r="65" spans="1:18" s="52" customFormat="1" ht="9.6" customHeight="1">
      <c r="A65" s="54"/>
      <c r="B65" s="55"/>
      <c r="C65" s="55"/>
      <c r="D65" s="55"/>
      <c r="E65" s="57"/>
      <c r="F65" s="57"/>
      <c r="G65" s="80"/>
      <c r="H65" s="57"/>
      <c r="I65" s="59"/>
      <c r="J65" s="60" t="str">
        <f>UPPER(IF(OR(I66="a",I66="as"),E63,IF(OR(I66="b",I66="bs"),E67,)))</f>
        <v>GILBERT</v>
      </c>
      <c r="K65" s="75"/>
      <c r="L65" s="48"/>
      <c r="M65" s="49"/>
      <c r="N65" s="48"/>
      <c r="O65" s="49"/>
      <c r="P65" s="48"/>
      <c r="Q65" s="50"/>
      <c r="R65" s="51"/>
    </row>
    <row r="66" spans="1:18" s="52" customFormat="1" ht="9.6" customHeight="1">
      <c r="A66" s="54"/>
      <c r="B66" s="55"/>
      <c r="C66" s="55"/>
      <c r="D66" s="55"/>
      <c r="E66" s="48"/>
      <c r="F66" s="48"/>
      <c r="G66" s="39"/>
      <c r="H66" s="62"/>
      <c r="I66" s="63" t="s">
        <v>48</v>
      </c>
      <c r="J66" s="64" t="str">
        <f>UPPER(IF(OR(I66="a",I66="as"),E64,IF(OR(I66="b",I66="bs"),E68,)))</f>
        <v>FERITA</v>
      </c>
      <c r="K66" s="56"/>
      <c r="L66" s="48"/>
      <c r="M66" s="49"/>
      <c r="N66" s="48"/>
      <c r="O66" s="49"/>
      <c r="P66" s="48"/>
      <c r="Q66" s="50"/>
      <c r="R66" s="51"/>
    </row>
    <row r="67" spans="1:18" s="52" customFormat="1" ht="9.6" customHeight="1">
      <c r="A67" s="42">
        <v>16</v>
      </c>
      <c r="B67" s="43">
        <f>IF($D67="","",VLOOKUP($D67,'[1]Girls Do Main Draw Prep'!$A$7:$V$23,20))</f>
        <v>0</v>
      </c>
      <c r="C67" s="43">
        <f>IF($D67="","",VLOOKUP($D67,'[1]Girls Do Main Draw Prep'!$A$7:$V$23,21))</f>
        <v>0</v>
      </c>
      <c r="D67" s="44">
        <v>2</v>
      </c>
      <c r="E67" s="45" t="str">
        <f>UPPER(IF($D67="","",VLOOKUP($D67,'[1]Girls Do Main Draw Prep'!$A$7:$V$23,2)))</f>
        <v>GILBERT</v>
      </c>
      <c r="F67" s="45" t="str">
        <f>IF($D67="","",VLOOKUP($D67,'[1]Girls Do Main Draw Prep'!$A$7:$V$23,3))</f>
        <v>Sondakh</v>
      </c>
      <c r="G67" s="46"/>
      <c r="H67" s="45">
        <f>IF($D67="","",VLOOKUP($D67,'[1]Girls Do Main Draw Prep'!$A$7:$V$23,4))</f>
        <v>0</v>
      </c>
      <c r="I67" s="67"/>
      <c r="J67" s="48">
        <v>81</v>
      </c>
      <c r="K67" s="49"/>
      <c r="L67" s="69"/>
      <c r="M67" s="61"/>
      <c r="N67" s="48"/>
      <c r="O67" s="49"/>
      <c r="P67" s="48"/>
      <c r="Q67" s="50"/>
      <c r="R67" s="51"/>
    </row>
    <row r="68" spans="1:18" s="52" customFormat="1" ht="9.6" customHeight="1">
      <c r="A68" s="54"/>
      <c r="B68" s="55"/>
      <c r="C68" s="55"/>
      <c r="D68" s="55"/>
      <c r="E68" s="45" t="str">
        <f>UPPER(IF($D67="","",VLOOKUP($D67,'[1]Girls Do Main Draw Prep'!$A$7:$V$23,7)))</f>
        <v>FERITA</v>
      </c>
      <c r="F68" s="45" t="str">
        <f>IF($D67="","",VLOOKUP($D67,'[1]Girls Do Main Draw Prep'!$A$7:$V$23,8))</f>
        <v>Dudiana</v>
      </c>
      <c r="G68" s="46"/>
      <c r="H68" s="45">
        <f>IF($D67="","",VLOOKUP($D67,'[1]Girls Do Main Draw Prep'!$A$7:$V$23,9))</f>
        <v>2</v>
      </c>
      <c r="I68" s="56"/>
      <c r="J68" s="48"/>
      <c r="K68" s="49"/>
      <c r="L68" s="70"/>
      <c r="M68" s="71"/>
      <c r="N68" s="48"/>
      <c r="O68" s="49"/>
      <c r="P68" s="48"/>
      <c r="Q68" s="50"/>
      <c r="R68" s="51"/>
    </row>
    <row r="69" spans="1:18" s="52" customFormat="1" ht="9.6" customHeight="1">
      <c r="A69" s="81"/>
      <c r="B69" s="82"/>
      <c r="C69" s="82"/>
      <c r="D69" s="83"/>
      <c r="E69" s="84"/>
      <c r="F69" s="84"/>
      <c r="G69" s="85"/>
      <c r="H69" s="84"/>
      <c r="I69" s="86"/>
      <c r="J69" s="87"/>
      <c r="K69" s="88"/>
      <c r="L69" s="87"/>
      <c r="M69" s="88"/>
      <c r="N69" s="87"/>
      <c r="O69" s="88"/>
      <c r="P69" s="87"/>
      <c r="Q69" s="88"/>
      <c r="R69" s="51"/>
    </row>
    <row r="70" spans="1:18" s="93" customFormat="1" ht="6" customHeight="1">
      <c r="A70" s="81"/>
      <c r="B70" s="82"/>
      <c r="C70" s="82"/>
      <c r="D70" s="83"/>
      <c r="E70" s="84"/>
      <c r="F70" s="84"/>
      <c r="G70" s="89"/>
      <c r="H70" s="84"/>
      <c r="I70" s="86"/>
      <c r="J70" s="87"/>
      <c r="K70" s="88"/>
      <c r="L70" s="90"/>
      <c r="M70" s="91"/>
      <c r="N70" s="90"/>
      <c r="O70" s="91"/>
      <c r="P70" s="90"/>
      <c r="Q70" s="91"/>
      <c r="R70" s="92"/>
    </row>
    <row r="71" spans="1:17" s="105" customFormat="1" ht="10.5" customHeight="1">
      <c r="A71" s="94" t="s">
        <v>19</v>
      </c>
      <c r="B71" s="95"/>
      <c r="C71" s="96"/>
      <c r="D71" s="97" t="s">
        <v>20</v>
      </c>
      <c r="E71" s="98" t="s">
        <v>21</v>
      </c>
      <c r="F71" s="98"/>
      <c r="G71" s="98"/>
      <c r="H71" s="99"/>
      <c r="I71" s="98" t="s">
        <v>20</v>
      </c>
      <c r="J71" s="98" t="s">
        <v>22</v>
      </c>
      <c r="K71" s="100"/>
      <c r="L71" s="98" t="s">
        <v>23</v>
      </c>
      <c r="M71" s="101"/>
      <c r="N71" s="102" t="s">
        <v>24</v>
      </c>
      <c r="O71" s="102"/>
      <c r="P71" s="103" t="s">
        <v>128</v>
      </c>
      <c r="Q71" s="104"/>
    </row>
    <row r="72" spans="1:17" s="105" customFormat="1" ht="9" customHeight="1">
      <c r="A72" s="106" t="s">
        <v>25</v>
      </c>
      <c r="B72" s="107"/>
      <c r="C72" s="108"/>
      <c r="D72" s="109">
        <v>1</v>
      </c>
      <c r="E72" s="110">
        <f>IF(D72&gt;$Q$79,,UPPER(VLOOKUP(D72,'[1]Girls Do Main Draw Prep'!$A$7:$R$23,2)))</f>
        <v>0</v>
      </c>
      <c r="F72" s="111"/>
      <c r="G72" s="111"/>
      <c r="H72" s="112"/>
      <c r="I72" s="113" t="s">
        <v>26</v>
      </c>
      <c r="J72" s="107"/>
      <c r="K72" s="114"/>
      <c r="L72" s="107"/>
      <c r="M72" s="115"/>
      <c r="N72" s="116" t="s">
        <v>27</v>
      </c>
      <c r="O72" s="117"/>
      <c r="P72" s="117"/>
      <c r="Q72" s="118"/>
    </row>
    <row r="73" spans="1:17" s="105" customFormat="1" ht="9" customHeight="1">
      <c r="A73" s="106" t="s">
        <v>28</v>
      </c>
      <c r="B73" s="107"/>
      <c r="C73" s="108"/>
      <c r="D73" s="109"/>
      <c r="E73" s="110">
        <f>IF(D72&gt;$Q$79,,UPPER(VLOOKUP(D72,'[1]Girls Do Main Draw Prep'!$A$7:$R$23,7)))</f>
        <v>0</v>
      </c>
      <c r="F73" s="111"/>
      <c r="G73" s="111"/>
      <c r="H73" s="112"/>
      <c r="I73" s="113"/>
      <c r="J73" s="107"/>
      <c r="K73" s="114"/>
      <c r="L73" s="107"/>
      <c r="M73" s="115"/>
      <c r="N73" s="119"/>
      <c r="O73" s="120"/>
      <c r="P73" s="119"/>
      <c r="Q73" s="121"/>
    </row>
    <row r="74" spans="1:17" s="105" customFormat="1" ht="9" customHeight="1">
      <c r="A74" s="122" t="s">
        <v>29</v>
      </c>
      <c r="B74" s="119"/>
      <c r="C74" s="123"/>
      <c r="D74" s="109">
        <v>2</v>
      </c>
      <c r="E74" s="110">
        <f>IF(D74&gt;$Q$79,,UPPER(VLOOKUP(D74,'[1]Girls Do Main Draw Prep'!$A$7:$R$23,2)))</f>
        <v>0</v>
      </c>
      <c r="F74" s="111"/>
      <c r="G74" s="111"/>
      <c r="H74" s="112"/>
      <c r="I74" s="113" t="s">
        <v>30</v>
      </c>
      <c r="J74" s="107"/>
      <c r="K74" s="114"/>
      <c r="L74" s="107"/>
      <c r="M74" s="115"/>
      <c r="N74" s="116" t="s">
        <v>31</v>
      </c>
      <c r="O74" s="117"/>
      <c r="P74" s="117"/>
      <c r="Q74" s="118"/>
    </row>
    <row r="75" spans="1:17" s="105" customFormat="1" ht="9" customHeight="1">
      <c r="A75" s="124"/>
      <c r="B75" s="125"/>
      <c r="C75" s="126"/>
      <c r="D75" s="109"/>
      <c r="E75" s="110">
        <f>IF(D74&gt;$Q$79,,UPPER(VLOOKUP(D74,'[1]Girls Do Main Draw Prep'!$A$7:$R$23,7)))</f>
        <v>0</v>
      </c>
      <c r="F75" s="111"/>
      <c r="G75" s="111"/>
      <c r="H75" s="112"/>
      <c r="I75" s="113"/>
      <c r="J75" s="107"/>
      <c r="K75" s="114"/>
      <c r="L75" s="107"/>
      <c r="M75" s="115"/>
      <c r="N75" s="107"/>
      <c r="O75" s="114"/>
      <c r="P75" s="107"/>
      <c r="Q75" s="115"/>
    </row>
    <row r="76" spans="1:17" s="105" customFormat="1" ht="9" customHeight="1">
      <c r="A76" s="127" t="s">
        <v>32</v>
      </c>
      <c r="B76" s="128"/>
      <c r="C76" s="129"/>
      <c r="D76" s="109">
        <v>3</v>
      </c>
      <c r="E76" s="110">
        <f>IF(D76&gt;$Q$79,,UPPER(VLOOKUP(D76,'[1]Girls Do Main Draw Prep'!$A$7:$R$23,2)))</f>
        <v>0</v>
      </c>
      <c r="F76" s="111"/>
      <c r="G76" s="111"/>
      <c r="H76" s="112"/>
      <c r="I76" s="113" t="s">
        <v>33</v>
      </c>
      <c r="J76" s="107"/>
      <c r="K76" s="114"/>
      <c r="L76" s="107"/>
      <c r="M76" s="115"/>
      <c r="N76" s="119"/>
      <c r="O76" s="120"/>
      <c r="P76" s="119"/>
      <c r="Q76" s="121"/>
    </row>
    <row r="77" spans="1:17" s="105" customFormat="1" ht="9" customHeight="1">
      <c r="A77" s="106" t="s">
        <v>25</v>
      </c>
      <c r="B77" s="107"/>
      <c r="C77" s="108"/>
      <c r="D77" s="109"/>
      <c r="E77" s="110">
        <f>IF(D76&gt;$Q$79,,UPPER(VLOOKUP(D76,'[1]Girls Do Main Draw Prep'!$A$7:$R$23,7)))</f>
        <v>0</v>
      </c>
      <c r="F77" s="111"/>
      <c r="G77" s="111"/>
      <c r="H77" s="112"/>
      <c r="I77" s="113"/>
      <c r="J77" s="107"/>
      <c r="K77" s="114"/>
      <c r="L77" s="107"/>
      <c r="M77" s="115"/>
      <c r="N77" s="116" t="s">
        <v>56</v>
      </c>
      <c r="O77" s="117"/>
      <c r="P77" s="117"/>
      <c r="Q77" s="118"/>
    </row>
    <row r="78" spans="1:17" s="105" customFormat="1" ht="9" customHeight="1">
      <c r="A78" s="106" t="s">
        <v>34</v>
      </c>
      <c r="B78" s="107"/>
      <c r="C78" s="130"/>
      <c r="D78" s="109">
        <v>4</v>
      </c>
      <c r="E78" s="110">
        <f>IF(D78&gt;$Q$79,,UPPER(VLOOKUP(D78,'[1]Girls Do Main Draw Prep'!$A$7:$R$23,2)))</f>
        <v>0</v>
      </c>
      <c r="F78" s="111"/>
      <c r="G78" s="111"/>
      <c r="H78" s="112"/>
      <c r="I78" s="113" t="s">
        <v>35</v>
      </c>
      <c r="J78" s="107"/>
      <c r="K78" s="114"/>
      <c r="L78" s="107"/>
      <c r="M78" s="115"/>
      <c r="N78" s="107"/>
      <c r="O78" s="114"/>
      <c r="P78" s="107"/>
      <c r="Q78" s="115"/>
    </row>
    <row r="79" spans="1:17" s="105" customFormat="1" ht="9" customHeight="1">
      <c r="A79" s="122" t="s">
        <v>36</v>
      </c>
      <c r="B79" s="119"/>
      <c r="C79" s="131"/>
      <c r="D79" s="132"/>
      <c r="E79" s="133">
        <f>IF(D78&gt;$Q$79,,UPPER(VLOOKUP(D78,'[1]Girls Do Main Draw Prep'!$A$7:$R$23,7)))</f>
        <v>0</v>
      </c>
      <c r="F79" s="134"/>
      <c r="G79" s="134"/>
      <c r="H79" s="135"/>
      <c r="I79" s="136"/>
      <c r="J79" s="119"/>
      <c r="K79" s="120"/>
      <c r="L79" s="119"/>
      <c r="M79" s="121"/>
      <c r="N79" s="119" t="str">
        <f>Q4</f>
        <v>Eka Rahmat</v>
      </c>
      <c r="O79" s="120"/>
      <c r="P79" s="119"/>
      <c r="Q79" s="137">
        <f>MIN(4,'[1]Girls Do Main Draw Prep'!$V$5)</f>
        <v>0</v>
      </c>
    </row>
    <row r="80" ht="15.75" customHeight="1"/>
    <row r="81" ht="9" customHeight="1"/>
  </sheetData>
  <conditionalFormatting sqref="B7 B11 B15 B19 B23 B27 B31 B35 B39 B43 B47 B51 B55 B59 B63 B67">
    <cfRule type="cellIs" priority="1" dxfId="10" operator="equal" stopIfTrue="1">
      <formula>"DA"</formula>
    </cfRule>
  </conditionalFormatting>
  <conditionalFormatting sqref="H10 H58 H42 H50 H34 H26 H18 H66 J30 L22 N38 J62 J46 L54 J14">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2" stopIfTrue="1">
      <formula>$N$1="CU"</formula>
    </cfRule>
  </conditionalFormatting>
  <conditionalFormatting sqref="E7 E11 E15 E19 E23 E27 E31 E35 E39 E43 E47 E51 E55 E59 E63 E67">
    <cfRule type="cellIs" priority="10" dxfId="1" operator="equal" stopIfTrue="1">
      <formula>"Bye"</formula>
    </cfRule>
  </conditionalFormatting>
  <conditionalFormatting sqref="D7 D11 D15 D19 D23 D27 D31 D35 D39 D43 D47 D51 D55 D59 D63 D67">
    <cfRule type="cellIs" priority="11" dxfId="0"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6"/>
  <drawing r:id="rId3"/>
  <legacyDrawing r:id="rId2"/>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Jun_Show_CU">
                <anchor moveWithCells="1" sizeWithCells="1">
                  <from>
                    <xdr:col>11</xdr:col>
                    <xdr:colOff>495300</xdr:colOff>
                    <xdr:row>0</xdr:row>
                    <xdr:rowOff>9525</xdr:rowOff>
                  </from>
                  <to>
                    <xdr:col>13</xdr:col>
                    <xdr:colOff>342900</xdr:colOff>
                    <xdr:row>0</xdr:row>
                    <xdr:rowOff>171450</xdr:rowOff>
                  </to>
                </anchor>
              </controlPr>
            </control>
          </mc:Choice>
        </mc:AlternateContent>
        <mc:AlternateContent>
          <mc:Choice Requires="x14">
            <control xmlns:r="http://schemas.openxmlformats.org/officeDocument/2006/relationships" shapeId="6146" r:id="rId5" name="Button 2">
              <controlPr defaultSize="0" print="0" autoFill="0" autoPict="0" macro="[0]!Jun_Hide_CU">
                <anchor moveWithCells="1" sizeWithCells="1">
                  <from>
                    <xdr:col>11</xdr:col>
                    <xdr:colOff>485775</xdr:colOff>
                    <xdr:row>0</xdr:row>
                    <xdr:rowOff>171450</xdr:rowOff>
                  </from>
                  <to>
                    <xdr:col>13</xdr:col>
                    <xdr:colOff>342900</xdr:colOff>
                    <xdr:row>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2019-07-14T09:42:50Z</cp:lastPrinted>
  <dcterms:created xsi:type="dcterms:W3CDTF">2019-07-13T14:45:53Z</dcterms:created>
  <dcterms:modified xsi:type="dcterms:W3CDTF">2019-07-15T01:36:44Z</dcterms:modified>
  <cp:category/>
  <cp:version/>
  <cp:contentType/>
  <cp:contentStatus/>
</cp:coreProperties>
</file>